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0545" windowHeight="8835" activeTab="0"/>
  </bookViews>
  <sheets>
    <sheet name="№2 (2)" sheetId="1" r:id="rId1"/>
    <sheet name="№2" sheetId="2" r:id="rId2"/>
    <sheet name="№1" sheetId="3" r:id="rId3"/>
    <sheet name="Лист2" sheetId="4" r:id="rId4"/>
    <sheet name="Лист3" sheetId="5" r:id="rId5"/>
  </sheets>
  <definedNames>
    <definedName name="_xlnm.Print_Area" localSheetId="2">'№1'!$A$1:$H$72</definedName>
    <definedName name="_xlnm.Print_Area" localSheetId="1">'№2'!$A$1:$M$60</definedName>
    <definedName name="_xlnm.Print_Area" localSheetId="0">'№2 (2)'!$A$1:$O$60</definedName>
  </definedNames>
  <calcPr fullCalcOnLoad="1"/>
</workbook>
</file>

<file path=xl/sharedStrings.xml><?xml version="1.0" encoding="utf-8"?>
<sst xmlns="http://schemas.openxmlformats.org/spreadsheetml/2006/main" count="299" uniqueCount="60">
  <si>
    <t>№ п/п</t>
  </si>
  <si>
    <t>Цели, задачи, мероприятия Программы</t>
  </si>
  <si>
    <t>Срок реализации мероприятий Программы</t>
  </si>
  <si>
    <t>Объем финансирования, тыс.руб.</t>
  </si>
  <si>
    <t>областной бюджет</t>
  </si>
  <si>
    <t>местный бюджет</t>
  </si>
  <si>
    <t>внебюджетные средства</t>
  </si>
  <si>
    <t>Исполнитель мероприятия Программы</t>
  </si>
  <si>
    <t>в том числе</t>
  </si>
  <si>
    <t>Содействие оснащению жилищного фонда приборами учета потребления энергетических ресурсов и воды</t>
  </si>
  <si>
    <t>Частичное возмещение расходов по приобретению и установке индивидуальных и общих (для общежитий) приборов учета использования воды и электрической энергии</t>
  </si>
  <si>
    <t>Создание условий для обеспечения энергосбережения и повышения энергетической эффективности в бюджетной сфере Черемховского района</t>
  </si>
  <si>
    <t>Муниципальные образования Черемховского района</t>
  </si>
  <si>
    <t>Черемховское районное муниципальное образование</t>
  </si>
  <si>
    <t>3.1</t>
  </si>
  <si>
    <t>Проведение энергетических обследований бюджетных структур муниципальной собственности  ЧРМО</t>
  </si>
  <si>
    <t>3.2</t>
  </si>
  <si>
    <t>2014 год</t>
  </si>
  <si>
    <t>2015 год</t>
  </si>
  <si>
    <t>2016 год</t>
  </si>
  <si>
    <t>2014-2016 годы, всего</t>
  </si>
  <si>
    <t>4</t>
  </si>
  <si>
    <t>Создание системы мониторинга и информационного и методического обеспечения мероприятий по энергосбережению и повышению энергетической эффективности на территории ЧРМО</t>
  </si>
  <si>
    <t>4.1</t>
  </si>
  <si>
    <t>4.2</t>
  </si>
  <si>
    <t>Формирование районной информационной системы в области энергосбережения и повышения энергетической эффективности</t>
  </si>
  <si>
    <t>Обучение, подготовка и переподготовка кадров в области энергосбережения и повышения энергетической эффективности</t>
  </si>
  <si>
    <t>5</t>
  </si>
  <si>
    <t>Содействие  строительству, реконструкции и капитальному ремонту зданий, строений, сооружений, соответствующих высокому классу энергоэффективности</t>
  </si>
  <si>
    <t>Всего по Программе</t>
  </si>
  <si>
    <t>Отдел образования АЧРМО</t>
  </si>
  <si>
    <t>в том числе:</t>
  </si>
  <si>
    <t>обр</t>
  </si>
  <si>
    <t>библ</t>
  </si>
  <si>
    <t>посел</t>
  </si>
  <si>
    <t>ЧРМО</t>
  </si>
  <si>
    <t>МКУК "Межпоселенческая библиотека Черемховского района"</t>
  </si>
  <si>
    <t>Отдел образования АЧРМО, МКУК "Межпоселенческая библиотека Черемховского района", Муниципальные образования Черемховского района</t>
  </si>
  <si>
    <r>
      <t>Черемховское районное муниципальное образование,</t>
    </r>
    <r>
      <rPr>
        <sz val="9"/>
        <rFont val="Times New Roman"/>
        <family val="0"/>
      </rPr>
      <t xml:space="preserve"> Отдел образования АЧРМО, МКУК "Межпоселенческая библиотека Черемховского района", Муниципальные образования Черемховского района</t>
    </r>
  </si>
  <si>
    <t>Приложение 3</t>
  </si>
  <si>
    <t>к муниципальной программе  "Энергосбережение и повышение энергетической эффективности на территории Черемховского районного муниципального образования"  на 2014-2016 годы</t>
  </si>
  <si>
    <t>Перечень мероприятий муниципальной программы</t>
  </si>
  <si>
    <t>"Энергосбережение и повышение энергетической эффективности  на территории</t>
  </si>
  <si>
    <t>Черемховского районного муниципального образования» на 2014-2016 годы</t>
  </si>
  <si>
    <t>Финансовые средства,                 всего</t>
  </si>
  <si>
    <t xml:space="preserve">Содействие  в реализации мероприятий в области энергосбережения и повышения энергетической эффективности в бюджетной сфере. </t>
  </si>
  <si>
    <t>Формирование мотивации для эффективного и рационального использования энергетических ресурсов.</t>
  </si>
  <si>
    <t>Приложение 2</t>
  </si>
  <si>
    <t>Администрация Черемховского районного муниципального образования</t>
  </si>
  <si>
    <t>МКУК «Межпоселенческий культурный центр»</t>
  </si>
  <si>
    <t>жарки</t>
  </si>
  <si>
    <t>Отдел образования АЧРМО, МКУК "Межпоселенческая библиотека Черемховского района", МКУК «Межпоселенческий культурный центр»</t>
  </si>
  <si>
    <r>
      <t>Администрация Черемховского районного муниципального образования,</t>
    </r>
    <r>
      <rPr>
        <sz val="9"/>
        <rFont val="Times New Roman"/>
        <family val="0"/>
      </rPr>
      <t xml:space="preserve"> Отдел образования АЧРМО, МКУК "Межпоселенческая библиотека Черемховского района", МКУК «Межпоселенческий культурный центр»</t>
    </r>
  </si>
  <si>
    <t>1.1</t>
  </si>
  <si>
    <t>1.2</t>
  </si>
  <si>
    <t>2</t>
  </si>
  <si>
    <t>2.1</t>
  </si>
  <si>
    <t>2.2</t>
  </si>
  <si>
    <t>2.3</t>
  </si>
  <si>
    <t>МКЦ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</si>
</sst>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2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41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15"/>
      <name val="Times New Roman"/>
      <family val="0"/>
    </font>
    <font>
      <sz val="10"/>
      <color indexed="10"/>
      <name val="Times New Roman"/>
      <family val="0"/>
    </font>
    <font>
      <b/>
      <sz val="9"/>
      <name val="Times New Roman"/>
      <family val="1"/>
    </font>
    <font>
      <sz val="10"/>
      <color indexed="41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8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0" fillId="0" borderId="0" xfId="0" applyNumberFormat="1" applyFill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0"/>
  <sheetViews>
    <sheetView tabSelected="1" view="pageBreakPreview" zoomScale="75" zoomScaleSheetLayoutView="75" workbookViewId="0" topLeftCell="C1">
      <selection activeCell="K21" sqref="K21"/>
    </sheetView>
  </sheetViews>
  <sheetFormatPr defaultColWidth="9.00390625" defaultRowHeight="15.75"/>
  <cols>
    <col min="1" max="1" width="4.25390625" style="1" customWidth="1"/>
    <col min="2" max="2" width="32.75390625" style="1" customWidth="1"/>
    <col min="3" max="3" width="21.50390625" style="1" customWidth="1"/>
    <col min="4" max="4" width="12.875" style="25" customWidth="1"/>
    <col min="5" max="5" width="11.25390625" style="25" customWidth="1"/>
    <col min="6" max="6" width="9.00390625" style="25" customWidth="1"/>
    <col min="7" max="7" width="13.875" style="25" customWidth="1"/>
    <col min="8" max="8" width="28.50390625" style="25" customWidth="1"/>
    <col min="9" max="13" width="7.25390625" style="8" customWidth="1"/>
    <col min="14" max="14" width="4.50390625" style="8" customWidth="1"/>
    <col min="15" max="15" width="25.50390625" style="76" customWidth="1"/>
  </cols>
  <sheetData>
    <row r="2" ht="15.75">
      <c r="H2" s="26" t="s">
        <v>47</v>
      </c>
    </row>
    <row r="3" spans="7:8" ht="60.75" customHeight="1">
      <c r="G3" s="43" t="s">
        <v>40</v>
      </c>
      <c r="H3" s="43"/>
    </row>
    <row r="5" spans="1:8" ht="18.75">
      <c r="A5" s="44" t="s">
        <v>41</v>
      </c>
      <c r="B5" s="44"/>
      <c r="C5" s="44"/>
      <c r="D5" s="44"/>
      <c r="E5" s="44"/>
      <c r="F5" s="44"/>
      <c r="G5" s="44"/>
      <c r="H5" s="44"/>
    </row>
    <row r="6" spans="1:8" ht="18.75">
      <c r="A6" s="44" t="s">
        <v>42</v>
      </c>
      <c r="B6" s="44"/>
      <c r="C6" s="44"/>
      <c r="D6" s="44"/>
      <c r="E6" s="44"/>
      <c r="F6" s="44"/>
      <c r="G6" s="44"/>
      <c r="H6" s="44"/>
    </row>
    <row r="7" spans="1:8" ht="18.75">
      <c r="A7" s="44" t="s">
        <v>43</v>
      </c>
      <c r="B7" s="44"/>
      <c r="C7" s="44"/>
      <c r="D7" s="44"/>
      <c r="E7" s="44"/>
      <c r="F7" s="44"/>
      <c r="G7" s="44"/>
      <c r="H7" s="44"/>
    </row>
    <row r="9" spans="1:8" ht="15.75">
      <c r="A9" s="67" t="s">
        <v>0</v>
      </c>
      <c r="B9" s="67" t="s">
        <v>1</v>
      </c>
      <c r="C9" s="67" t="s">
        <v>2</v>
      </c>
      <c r="D9" s="68" t="s">
        <v>3</v>
      </c>
      <c r="E9" s="68"/>
      <c r="F9" s="68"/>
      <c r="G9" s="68"/>
      <c r="H9" s="68" t="s">
        <v>7</v>
      </c>
    </row>
    <row r="10" spans="1:8" ht="15" customHeight="1">
      <c r="A10" s="67"/>
      <c r="B10" s="67"/>
      <c r="C10" s="67"/>
      <c r="D10" s="68" t="s">
        <v>44</v>
      </c>
      <c r="E10" s="68" t="s">
        <v>8</v>
      </c>
      <c r="F10" s="68"/>
      <c r="G10" s="68"/>
      <c r="H10" s="68"/>
    </row>
    <row r="11" spans="1:13" ht="30">
      <c r="A11" s="67"/>
      <c r="B11" s="67"/>
      <c r="C11" s="67"/>
      <c r="D11" s="68"/>
      <c r="E11" s="27" t="s">
        <v>4</v>
      </c>
      <c r="F11" s="27" t="s">
        <v>5</v>
      </c>
      <c r="G11" s="27" t="s">
        <v>6</v>
      </c>
      <c r="H11" s="68"/>
      <c r="J11" s="8" t="s">
        <v>35</v>
      </c>
      <c r="K11" s="8" t="s">
        <v>32</v>
      </c>
      <c r="L11" s="8" t="s">
        <v>33</v>
      </c>
      <c r="M11" s="8" t="s">
        <v>59</v>
      </c>
    </row>
    <row r="12" spans="1:15" ht="26.25" customHeight="1">
      <c r="A12" s="51">
        <v>1</v>
      </c>
      <c r="B12" s="51" t="s">
        <v>11</v>
      </c>
      <c r="C12" s="2" t="s">
        <v>20</v>
      </c>
      <c r="D12" s="28">
        <f aca="true" t="shared" si="0" ref="D12:D43">E12+F12+G12</f>
        <v>3196.4666666666662</v>
      </c>
      <c r="E12" s="28">
        <f>E13+E14+E15</f>
        <v>1084.8666666666666</v>
      </c>
      <c r="F12" s="28">
        <f>F13+F14+F15</f>
        <v>2111.6</v>
      </c>
      <c r="G12" s="28">
        <f>G13+G14+G15</f>
        <v>0</v>
      </c>
      <c r="H12" s="45"/>
      <c r="I12" s="10">
        <f>I13+I14+I15</f>
        <v>2111.6</v>
      </c>
      <c r="J12" s="10">
        <f>J13+J14+J15</f>
        <v>380</v>
      </c>
      <c r="K12" s="10">
        <f>K13+K14+K15</f>
        <v>1002.7</v>
      </c>
      <c r="L12" s="10">
        <f>L13+L14+L15</f>
        <v>578.9</v>
      </c>
      <c r="M12" s="10">
        <f>M13+M14+M15</f>
        <v>150</v>
      </c>
      <c r="N12" s="40">
        <v>1</v>
      </c>
      <c r="O12" s="40" t="s">
        <v>11</v>
      </c>
    </row>
    <row r="13" spans="1:15" ht="15.75">
      <c r="A13" s="52"/>
      <c r="B13" s="52"/>
      <c r="C13" s="2" t="s">
        <v>17</v>
      </c>
      <c r="D13" s="29">
        <f t="shared" si="0"/>
        <v>856.0999999999999</v>
      </c>
      <c r="E13" s="29">
        <f aca="true" t="shared" si="1" ref="E13:F15">E17+E21</f>
        <v>478.2</v>
      </c>
      <c r="F13" s="29">
        <f t="shared" si="1"/>
        <v>377.9</v>
      </c>
      <c r="G13" s="30"/>
      <c r="H13" s="46"/>
      <c r="I13" s="8">
        <f>J13+K13+L13+M13</f>
        <v>377.9</v>
      </c>
      <c r="J13" s="9">
        <f aca="true" t="shared" si="2" ref="J13:M15">J17+J21</f>
        <v>0</v>
      </c>
      <c r="K13" s="9">
        <f t="shared" si="2"/>
        <v>102.7</v>
      </c>
      <c r="L13" s="9">
        <f t="shared" si="2"/>
        <v>225.2</v>
      </c>
      <c r="M13" s="9">
        <f t="shared" si="2"/>
        <v>50</v>
      </c>
      <c r="N13" s="41"/>
      <c r="O13" s="41"/>
    </row>
    <row r="14" spans="1:15" ht="15.75">
      <c r="A14" s="52"/>
      <c r="B14" s="52"/>
      <c r="C14" s="2" t="s">
        <v>18</v>
      </c>
      <c r="D14" s="29">
        <f t="shared" si="0"/>
        <v>1174.6333333333332</v>
      </c>
      <c r="E14" s="29">
        <f t="shared" si="1"/>
        <v>303.3333333333333</v>
      </c>
      <c r="F14" s="29">
        <f t="shared" si="1"/>
        <v>871.3</v>
      </c>
      <c r="G14" s="30"/>
      <c r="H14" s="46"/>
      <c r="I14" s="8">
        <f>J14+K14+L14+M14</f>
        <v>871.3</v>
      </c>
      <c r="J14" s="9">
        <f t="shared" si="2"/>
        <v>190</v>
      </c>
      <c r="K14" s="9">
        <f t="shared" si="2"/>
        <v>450</v>
      </c>
      <c r="L14" s="9">
        <f t="shared" si="2"/>
        <v>181.3</v>
      </c>
      <c r="M14" s="9">
        <f t="shared" si="2"/>
        <v>50</v>
      </c>
      <c r="N14" s="41"/>
      <c r="O14" s="41"/>
    </row>
    <row r="15" spans="1:15" ht="15.75">
      <c r="A15" s="53"/>
      <c r="B15" s="53"/>
      <c r="C15" s="2" t="s">
        <v>19</v>
      </c>
      <c r="D15" s="29">
        <f t="shared" si="0"/>
        <v>1165.7333333333333</v>
      </c>
      <c r="E15" s="29">
        <f t="shared" si="1"/>
        <v>303.3333333333333</v>
      </c>
      <c r="F15" s="29">
        <f t="shared" si="1"/>
        <v>862.4</v>
      </c>
      <c r="G15" s="30"/>
      <c r="H15" s="47"/>
      <c r="I15" s="8">
        <f>J15+K15+L15+M15</f>
        <v>862.4</v>
      </c>
      <c r="J15" s="9">
        <f t="shared" si="2"/>
        <v>190</v>
      </c>
      <c r="K15" s="9">
        <f t="shared" si="2"/>
        <v>450</v>
      </c>
      <c r="L15" s="9">
        <f t="shared" si="2"/>
        <v>172.4</v>
      </c>
      <c r="M15" s="9">
        <f t="shared" si="2"/>
        <v>50</v>
      </c>
      <c r="N15" s="42"/>
      <c r="O15" s="42"/>
    </row>
    <row r="16" spans="1:15" ht="16.5" customHeight="1">
      <c r="A16" s="48" t="s">
        <v>53</v>
      </c>
      <c r="B16" s="51" t="s">
        <v>15</v>
      </c>
      <c r="C16" s="2" t="s">
        <v>20</v>
      </c>
      <c r="D16" s="31">
        <f t="shared" si="0"/>
        <v>1550.7666666666664</v>
      </c>
      <c r="E16" s="31">
        <f>E17+E18+E19</f>
        <v>1084.8666666666666</v>
      </c>
      <c r="F16" s="31">
        <f>F17+F18+F19</f>
        <v>465.9</v>
      </c>
      <c r="G16" s="31">
        <f>G17+G18+G19</f>
        <v>0</v>
      </c>
      <c r="H16" s="54" t="s">
        <v>51</v>
      </c>
      <c r="I16" s="23">
        <f>I17+I18+I19</f>
        <v>465.9</v>
      </c>
      <c r="J16" s="23">
        <f>J17+J18+J19</f>
        <v>0</v>
      </c>
      <c r="K16" s="23">
        <f>K17+K18+K19</f>
        <v>175.9</v>
      </c>
      <c r="L16" s="23">
        <f>L17+L18+L19</f>
        <v>265</v>
      </c>
      <c r="M16" s="23">
        <f>M17+M18+M19</f>
        <v>25</v>
      </c>
      <c r="N16" s="37" t="s">
        <v>53</v>
      </c>
      <c r="O16" s="40" t="s">
        <v>15</v>
      </c>
    </row>
    <row r="17" spans="1:15" ht="15.75">
      <c r="A17" s="49"/>
      <c r="B17" s="52"/>
      <c r="C17" s="2" t="s">
        <v>17</v>
      </c>
      <c r="D17" s="29">
        <f t="shared" si="0"/>
        <v>684.1</v>
      </c>
      <c r="E17" s="29">
        <v>478.2</v>
      </c>
      <c r="F17" s="29">
        <v>205.9</v>
      </c>
      <c r="G17" s="29"/>
      <c r="H17" s="46"/>
      <c r="I17" s="24">
        <f>J17+K17+L17+M17</f>
        <v>205.9</v>
      </c>
      <c r="J17" s="24"/>
      <c r="K17" s="24">
        <v>75.9</v>
      </c>
      <c r="L17" s="24">
        <v>105</v>
      </c>
      <c r="M17" s="24">
        <v>25</v>
      </c>
      <c r="N17" s="38"/>
      <c r="O17" s="41"/>
    </row>
    <row r="18" spans="1:15" ht="15.75">
      <c r="A18" s="49"/>
      <c r="B18" s="52"/>
      <c r="C18" s="2" t="s">
        <v>18</v>
      </c>
      <c r="D18" s="29">
        <f t="shared" si="0"/>
        <v>433.3333333333333</v>
      </c>
      <c r="E18" s="29">
        <f>F18*70/30</f>
        <v>303.3333333333333</v>
      </c>
      <c r="F18" s="29">
        <v>130</v>
      </c>
      <c r="G18" s="29"/>
      <c r="H18" s="46"/>
      <c r="I18" s="8">
        <f>J18+K18+L18+M18</f>
        <v>130</v>
      </c>
      <c r="K18" s="8">
        <v>50</v>
      </c>
      <c r="L18" s="8">
        <v>80</v>
      </c>
      <c r="N18" s="38"/>
      <c r="O18" s="41"/>
    </row>
    <row r="19" spans="1:15" ht="15.75">
      <c r="A19" s="50"/>
      <c r="B19" s="53"/>
      <c r="C19" s="2" t="s">
        <v>19</v>
      </c>
      <c r="D19" s="29">
        <f t="shared" si="0"/>
        <v>433.3333333333333</v>
      </c>
      <c r="E19" s="29">
        <f>F19*70/30</f>
        <v>303.3333333333333</v>
      </c>
      <c r="F19" s="29">
        <v>130</v>
      </c>
      <c r="G19" s="29"/>
      <c r="H19" s="47"/>
      <c r="I19" s="8">
        <f>J19+K19+L19+M19</f>
        <v>130</v>
      </c>
      <c r="K19" s="8">
        <v>50</v>
      </c>
      <c r="L19" s="8">
        <v>80</v>
      </c>
      <c r="N19" s="39"/>
      <c r="O19" s="42"/>
    </row>
    <row r="20" spans="1:15" ht="21" customHeight="1">
      <c r="A20" s="48" t="s">
        <v>54</v>
      </c>
      <c r="B20" s="51" t="s">
        <v>45</v>
      </c>
      <c r="C20" s="2" t="s">
        <v>20</v>
      </c>
      <c r="D20" s="31">
        <f t="shared" si="0"/>
        <v>1645.6999999999998</v>
      </c>
      <c r="E20" s="31">
        <f>E21+E22+E23</f>
        <v>0</v>
      </c>
      <c r="F20" s="31">
        <f>F21+F22+F23</f>
        <v>1645.6999999999998</v>
      </c>
      <c r="G20" s="31">
        <f>G21+G22+G23</f>
        <v>0</v>
      </c>
      <c r="H20" s="45" t="s">
        <v>52</v>
      </c>
      <c r="I20" s="10">
        <f>I21+I22+I23</f>
        <v>1645.6999999999998</v>
      </c>
      <c r="J20" s="10">
        <f>J21+J22+J23</f>
        <v>380</v>
      </c>
      <c r="K20" s="10">
        <f>K21+K22+K23</f>
        <v>826.8</v>
      </c>
      <c r="L20" s="10">
        <f>L21+L22+L23</f>
        <v>313.9</v>
      </c>
      <c r="M20" s="10">
        <f>M21+M22+M23</f>
        <v>125</v>
      </c>
      <c r="N20" s="37" t="s">
        <v>54</v>
      </c>
      <c r="O20" s="40" t="s">
        <v>45</v>
      </c>
    </row>
    <row r="21" spans="1:15" ht="21" customHeight="1">
      <c r="A21" s="49"/>
      <c r="B21" s="52"/>
      <c r="C21" s="2" t="s">
        <v>17</v>
      </c>
      <c r="D21" s="29">
        <f t="shared" si="0"/>
        <v>172</v>
      </c>
      <c r="E21" s="29"/>
      <c r="F21" s="29">
        <v>172</v>
      </c>
      <c r="G21" s="29"/>
      <c r="H21" s="46"/>
      <c r="I21" s="8">
        <f>J21+K21+L21+M21</f>
        <v>172</v>
      </c>
      <c r="K21" s="8">
        <v>26.8</v>
      </c>
      <c r="L21" s="8">
        <f>100.2+20</f>
        <v>120.2</v>
      </c>
      <c r="M21" s="8">
        <v>25</v>
      </c>
      <c r="N21" s="38"/>
      <c r="O21" s="41"/>
    </row>
    <row r="22" spans="1:15" ht="21" customHeight="1">
      <c r="A22" s="49"/>
      <c r="B22" s="52"/>
      <c r="C22" s="2" t="s">
        <v>18</v>
      </c>
      <c r="D22" s="29">
        <f t="shared" si="0"/>
        <v>741.3</v>
      </c>
      <c r="E22" s="29"/>
      <c r="F22" s="29">
        <v>741.3</v>
      </c>
      <c r="G22" s="29"/>
      <c r="H22" s="46"/>
      <c r="I22" s="9">
        <f>J22+K22+L22+M22</f>
        <v>741.3</v>
      </c>
      <c r="J22" s="8">
        <f>180+10</f>
        <v>190</v>
      </c>
      <c r="K22" s="8">
        <v>400</v>
      </c>
      <c r="L22" s="8">
        <f>81.3+20</f>
        <v>101.3</v>
      </c>
      <c r="M22" s="8">
        <v>50</v>
      </c>
      <c r="N22" s="38"/>
      <c r="O22" s="41"/>
    </row>
    <row r="23" spans="1:15" ht="21" customHeight="1">
      <c r="A23" s="50"/>
      <c r="B23" s="53"/>
      <c r="C23" s="2" t="s">
        <v>19</v>
      </c>
      <c r="D23" s="29">
        <f t="shared" si="0"/>
        <v>732.4</v>
      </c>
      <c r="E23" s="29"/>
      <c r="F23" s="29">
        <v>732.4</v>
      </c>
      <c r="G23" s="29"/>
      <c r="H23" s="47"/>
      <c r="I23" s="8">
        <f>J23+K23+L23+M23</f>
        <v>732.4</v>
      </c>
      <c r="J23" s="8">
        <f>180+10</f>
        <v>190</v>
      </c>
      <c r="K23" s="8">
        <v>400</v>
      </c>
      <c r="L23" s="8">
        <f>72.4+20</f>
        <v>92.4</v>
      </c>
      <c r="M23" s="8">
        <v>50</v>
      </c>
      <c r="N23" s="39"/>
      <c r="O23" s="42"/>
    </row>
    <row r="24" spans="1:15" ht="23.25" customHeight="1">
      <c r="A24" s="48" t="s">
        <v>55</v>
      </c>
      <c r="B24" s="51" t="s">
        <v>22</v>
      </c>
      <c r="C24" s="2" t="s">
        <v>20</v>
      </c>
      <c r="D24" s="31">
        <f t="shared" si="0"/>
        <v>120.5</v>
      </c>
      <c r="E24" s="31">
        <f>E25+E26+E27</f>
        <v>0</v>
      </c>
      <c r="F24" s="31">
        <f>F25+F26+F27</f>
        <v>120.5</v>
      </c>
      <c r="G24" s="31">
        <f>G25+G26+G27</f>
        <v>0</v>
      </c>
      <c r="H24" s="58"/>
      <c r="I24" s="10">
        <f>I25+I26+I27</f>
        <v>120.5</v>
      </c>
      <c r="J24" s="10">
        <f>J25+J26+J27</f>
        <v>8.5</v>
      </c>
      <c r="K24" s="10">
        <f>K25+K26+K27</f>
        <v>80</v>
      </c>
      <c r="L24" s="10">
        <f>L25+L26+L27</f>
        <v>30</v>
      </c>
      <c r="M24" s="10">
        <f>M25+M26+M27</f>
        <v>2</v>
      </c>
      <c r="N24" s="37" t="s">
        <v>55</v>
      </c>
      <c r="O24" s="40" t="s">
        <v>22</v>
      </c>
    </row>
    <row r="25" spans="1:15" ht="23.25" customHeight="1">
      <c r="A25" s="49"/>
      <c r="B25" s="52"/>
      <c r="C25" s="2" t="s">
        <v>17</v>
      </c>
      <c r="D25" s="29">
        <f t="shared" si="0"/>
        <v>0.5</v>
      </c>
      <c r="E25" s="30">
        <f>E29+E33</f>
        <v>0</v>
      </c>
      <c r="F25" s="29">
        <f>F29+F33+F37</f>
        <v>0.5</v>
      </c>
      <c r="G25" s="30">
        <f>G29+G33</f>
        <v>0</v>
      </c>
      <c r="H25" s="59"/>
      <c r="I25" s="8">
        <f>J25+K25+L25+M25</f>
        <v>0.5</v>
      </c>
      <c r="J25" s="8">
        <f>J29+J33+J37</f>
        <v>0.5</v>
      </c>
      <c r="K25" s="8">
        <f aca="true" t="shared" si="3" ref="J25:M27">K29+K33+K37</f>
        <v>0</v>
      </c>
      <c r="L25" s="8">
        <f t="shared" si="3"/>
        <v>0</v>
      </c>
      <c r="M25" s="8">
        <f t="shared" si="3"/>
        <v>0</v>
      </c>
      <c r="N25" s="38"/>
      <c r="O25" s="41"/>
    </row>
    <row r="26" spans="1:15" ht="23.25" customHeight="1">
      <c r="A26" s="49"/>
      <c r="B26" s="52"/>
      <c r="C26" s="2" t="s">
        <v>18</v>
      </c>
      <c r="D26" s="29">
        <f t="shared" si="0"/>
        <v>61</v>
      </c>
      <c r="E26" s="30">
        <f>E30+E34</f>
        <v>0</v>
      </c>
      <c r="F26" s="29">
        <f>F30+F34+F38</f>
        <v>61</v>
      </c>
      <c r="G26" s="30">
        <f>G30+G34</f>
        <v>0</v>
      </c>
      <c r="H26" s="59"/>
      <c r="I26" s="18">
        <f>J26+K26+L26+M26</f>
        <v>61</v>
      </c>
      <c r="J26" s="8">
        <f t="shared" si="3"/>
        <v>4</v>
      </c>
      <c r="K26" s="8">
        <f t="shared" si="3"/>
        <v>40</v>
      </c>
      <c r="L26" s="8">
        <f t="shared" si="3"/>
        <v>15</v>
      </c>
      <c r="M26" s="8">
        <f t="shared" si="3"/>
        <v>2</v>
      </c>
      <c r="N26" s="38"/>
      <c r="O26" s="41"/>
    </row>
    <row r="27" spans="1:15" ht="23.25" customHeight="1">
      <c r="A27" s="50"/>
      <c r="B27" s="53"/>
      <c r="C27" s="2" t="s">
        <v>19</v>
      </c>
      <c r="D27" s="29">
        <f t="shared" si="0"/>
        <v>59</v>
      </c>
      <c r="E27" s="30">
        <f>E31+E35</f>
        <v>0</v>
      </c>
      <c r="F27" s="29">
        <f>F31+F35+F39</f>
        <v>59</v>
      </c>
      <c r="G27" s="30">
        <f>G31+G35</f>
        <v>0</v>
      </c>
      <c r="H27" s="60"/>
      <c r="I27" s="8">
        <f>J27+K27+L27+M27</f>
        <v>59</v>
      </c>
      <c r="J27" s="8">
        <f t="shared" si="3"/>
        <v>4</v>
      </c>
      <c r="K27" s="8">
        <f t="shared" si="3"/>
        <v>40</v>
      </c>
      <c r="L27" s="8">
        <f t="shared" si="3"/>
        <v>15</v>
      </c>
      <c r="M27" s="8">
        <f t="shared" si="3"/>
        <v>0</v>
      </c>
      <c r="N27" s="39"/>
      <c r="O27" s="42"/>
    </row>
    <row r="28" spans="1:15" ht="17.25" customHeight="1">
      <c r="A28" s="48" t="s">
        <v>56</v>
      </c>
      <c r="B28" s="51" t="s">
        <v>25</v>
      </c>
      <c r="C28" s="2" t="s">
        <v>20</v>
      </c>
      <c r="D28" s="31">
        <f t="shared" si="0"/>
        <v>4.5</v>
      </c>
      <c r="E28" s="31">
        <f>E29+E30+E31</f>
        <v>0</v>
      </c>
      <c r="F28" s="31">
        <f>F29+F30+F31</f>
        <v>4.5</v>
      </c>
      <c r="G28" s="31">
        <f>G29+G30+G31</f>
        <v>0</v>
      </c>
      <c r="H28" s="58" t="s">
        <v>48</v>
      </c>
      <c r="I28" s="10">
        <f>I29+I30+I31</f>
        <v>4.5</v>
      </c>
      <c r="J28" s="10">
        <f>J29+J30+J31</f>
        <v>4.5</v>
      </c>
      <c r="K28" s="10">
        <f>K29+K30+K31</f>
        <v>0</v>
      </c>
      <c r="L28" s="10">
        <f>L29+L30+L31</f>
        <v>0</v>
      </c>
      <c r="M28" s="10">
        <f>M29+M30+M31</f>
        <v>0</v>
      </c>
      <c r="N28" s="37" t="s">
        <v>56</v>
      </c>
      <c r="O28" s="40" t="s">
        <v>25</v>
      </c>
    </row>
    <row r="29" spans="1:15" ht="17.25" customHeight="1">
      <c r="A29" s="49"/>
      <c r="B29" s="52"/>
      <c r="C29" s="2" t="s">
        <v>17</v>
      </c>
      <c r="D29" s="29">
        <f t="shared" si="0"/>
        <v>0.5</v>
      </c>
      <c r="E29" s="29"/>
      <c r="F29" s="29">
        <v>0.5</v>
      </c>
      <c r="G29" s="29"/>
      <c r="H29" s="59"/>
      <c r="I29" s="8">
        <f>J29+K29+L29+M29</f>
        <v>0.5</v>
      </c>
      <c r="J29" s="8">
        <v>0.5</v>
      </c>
      <c r="N29" s="38"/>
      <c r="O29" s="41"/>
    </row>
    <row r="30" spans="1:15" ht="17.25" customHeight="1">
      <c r="A30" s="49"/>
      <c r="B30" s="52"/>
      <c r="C30" s="2" t="s">
        <v>18</v>
      </c>
      <c r="D30" s="29">
        <f t="shared" si="0"/>
        <v>2</v>
      </c>
      <c r="E30" s="29"/>
      <c r="F30" s="29">
        <v>2</v>
      </c>
      <c r="G30" s="29"/>
      <c r="H30" s="59"/>
      <c r="I30" s="18">
        <f>J30+K30+L30+M30</f>
        <v>2</v>
      </c>
      <c r="J30" s="8">
        <v>2</v>
      </c>
      <c r="N30" s="38"/>
      <c r="O30" s="41"/>
    </row>
    <row r="31" spans="1:15" ht="17.25" customHeight="1">
      <c r="A31" s="50"/>
      <c r="B31" s="53"/>
      <c r="C31" s="2" t="s">
        <v>19</v>
      </c>
      <c r="D31" s="29">
        <f t="shared" si="0"/>
        <v>2</v>
      </c>
      <c r="E31" s="29"/>
      <c r="F31" s="29">
        <v>2</v>
      </c>
      <c r="G31" s="29"/>
      <c r="H31" s="60"/>
      <c r="I31" s="8">
        <f>J31+K31+L31+M31</f>
        <v>2</v>
      </c>
      <c r="J31" s="8">
        <v>2</v>
      </c>
      <c r="N31" s="39"/>
      <c r="O31" s="42"/>
    </row>
    <row r="32" spans="1:15" ht="21" customHeight="1">
      <c r="A32" s="48" t="s">
        <v>57</v>
      </c>
      <c r="B32" s="51" t="s">
        <v>26</v>
      </c>
      <c r="C32" s="2" t="s">
        <v>20</v>
      </c>
      <c r="D32" s="31">
        <f t="shared" si="0"/>
        <v>112</v>
      </c>
      <c r="E32" s="31">
        <f>E33+E34+E35</f>
        <v>0</v>
      </c>
      <c r="F32" s="31">
        <f>F33+F34+F35</f>
        <v>112</v>
      </c>
      <c r="G32" s="31">
        <f>G33+G34+G35</f>
        <v>0</v>
      </c>
      <c r="H32" s="45" t="s">
        <v>52</v>
      </c>
      <c r="I32" s="10">
        <f>I33+I34+I35</f>
        <v>112</v>
      </c>
      <c r="J32" s="10">
        <f>J33+J34+J35</f>
        <v>0</v>
      </c>
      <c r="K32" s="10">
        <f>K33+K34+K35</f>
        <v>80</v>
      </c>
      <c r="L32" s="10">
        <f>L33+L34+L35</f>
        <v>30</v>
      </c>
      <c r="M32" s="10">
        <f>M33+M34+M35</f>
        <v>2</v>
      </c>
      <c r="N32" s="37" t="s">
        <v>57</v>
      </c>
      <c r="O32" s="40" t="s">
        <v>26</v>
      </c>
    </row>
    <row r="33" spans="1:15" ht="21" customHeight="1">
      <c r="A33" s="49"/>
      <c r="B33" s="52"/>
      <c r="C33" s="2" t="s">
        <v>17</v>
      </c>
      <c r="D33" s="29">
        <f t="shared" si="0"/>
        <v>0</v>
      </c>
      <c r="E33" s="29"/>
      <c r="F33" s="29"/>
      <c r="G33" s="29"/>
      <c r="H33" s="46"/>
      <c r="I33" s="8">
        <f>J33+K33+L33+M33</f>
        <v>0</v>
      </c>
      <c r="N33" s="38"/>
      <c r="O33" s="41"/>
    </row>
    <row r="34" spans="1:15" ht="21" customHeight="1">
      <c r="A34" s="49"/>
      <c r="B34" s="52"/>
      <c r="C34" s="2" t="s">
        <v>18</v>
      </c>
      <c r="D34" s="29">
        <f t="shared" si="0"/>
        <v>57</v>
      </c>
      <c r="E34" s="29"/>
      <c r="F34" s="29">
        <v>57</v>
      </c>
      <c r="G34" s="29"/>
      <c r="H34" s="46"/>
      <c r="I34" s="9">
        <f>J34+K34+L34+M34</f>
        <v>57</v>
      </c>
      <c r="K34" s="8">
        <v>40</v>
      </c>
      <c r="L34" s="8">
        <v>15</v>
      </c>
      <c r="M34" s="8">
        <v>2</v>
      </c>
      <c r="N34" s="38"/>
      <c r="O34" s="41"/>
    </row>
    <row r="35" spans="1:15" ht="21" customHeight="1">
      <c r="A35" s="50"/>
      <c r="B35" s="53"/>
      <c r="C35" s="2" t="s">
        <v>19</v>
      </c>
      <c r="D35" s="29">
        <f t="shared" si="0"/>
        <v>55</v>
      </c>
      <c r="E35" s="29"/>
      <c r="F35" s="29">
        <v>55</v>
      </c>
      <c r="G35" s="29"/>
      <c r="H35" s="47"/>
      <c r="I35" s="8">
        <f>J35+K35+L35+M35</f>
        <v>55</v>
      </c>
      <c r="K35" s="8">
        <v>40</v>
      </c>
      <c r="L35" s="8">
        <v>15</v>
      </c>
      <c r="N35" s="39"/>
      <c r="O35" s="42"/>
    </row>
    <row r="36" spans="1:15" ht="17.25" customHeight="1">
      <c r="A36" s="48" t="s">
        <v>58</v>
      </c>
      <c r="B36" s="51" t="s">
        <v>46</v>
      </c>
      <c r="C36" s="2" t="s">
        <v>20</v>
      </c>
      <c r="D36" s="31">
        <f t="shared" si="0"/>
        <v>4</v>
      </c>
      <c r="E36" s="31">
        <f>E37+E38+E39</f>
        <v>0</v>
      </c>
      <c r="F36" s="31">
        <f>F37+F38+F39</f>
        <v>4</v>
      </c>
      <c r="G36" s="31">
        <f>G37+G38+G39</f>
        <v>0</v>
      </c>
      <c r="H36" s="58" t="s">
        <v>48</v>
      </c>
      <c r="I36" s="10">
        <f>I37+I38+I39</f>
        <v>4</v>
      </c>
      <c r="J36" s="10">
        <f>J37+J38+J39</f>
        <v>4</v>
      </c>
      <c r="K36" s="10">
        <f>K37+K38+K39</f>
        <v>0</v>
      </c>
      <c r="L36" s="10">
        <f>L37+L38+L39</f>
        <v>0</v>
      </c>
      <c r="M36" s="10">
        <f>M37+M38+M39</f>
        <v>0</v>
      </c>
      <c r="N36" s="37" t="s">
        <v>58</v>
      </c>
      <c r="O36" s="40" t="s">
        <v>46</v>
      </c>
    </row>
    <row r="37" spans="1:15" ht="17.25" customHeight="1">
      <c r="A37" s="49"/>
      <c r="B37" s="52"/>
      <c r="C37" s="2" t="s">
        <v>17</v>
      </c>
      <c r="D37" s="29">
        <f t="shared" si="0"/>
        <v>0</v>
      </c>
      <c r="E37" s="29"/>
      <c r="F37" s="29"/>
      <c r="G37" s="29"/>
      <c r="H37" s="59"/>
      <c r="I37" s="8">
        <f>J37+K37+L37+M37</f>
        <v>0</v>
      </c>
      <c r="N37" s="38"/>
      <c r="O37" s="41"/>
    </row>
    <row r="38" spans="1:15" ht="17.25" customHeight="1">
      <c r="A38" s="49"/>
      <c r="B38" s="52"/>
      <c r="C38" s="2" t="s">
        <v>18</v>
      </c>
      <c r="D38" s="29">
        <f t="shared" si="0"/>
        <v>2</v>
      </c>
      <c r="E38" s="29"/>
      <c r="F38" s="29">
        <v>2</v>
      </c>
      <c r="G38" s="29"/>
      <c r="H38" s="59"/>
      <c r="I38" s="18">
        <f>J38+K38+L38+M38</f>
        <v>2</v>
      </c>
      <c r="J38" s="8">
        <v>2</v>
      </c>
      <c r="N38" s="38"/>
      <c r="O38" s="41"/>
    </row>
    <row r="39" spans="1:15" ht="17.25" customHeight="1">
      <c r="A39" s="50"/>
      <c r="B39" s="53"/>
      <c r="C39" s="2" t="s">
        <v>19</v>
      </c>
      <c r="D39" s="29">
        <f t="shared" si="0"/>
        <v>2</v>
      </c>
      <c r="E39" s="29"/>
      <c r="F39" s="29">
        <v>2</v>
      </c>
      <c r="G39" s="29"/>
      <c r="H39" s="60"/>
      <c r="I39" s="8">
        <f>J39+K39+L39+M39</f>
        <v>2</v>
      </c>
      <c r="J39" s="8">
        <v>2</v>
      </c>
      <c r="N39" s="39"/>
      <c r="O39" s="42"/>
    </row>
    <row r="40" spans="1:15" ht="17.25" customHeight="1">
      <c r="A40" s="48"/>
      <c r="B40" s="55" t="s">
        <v>29</v>
      </c>
      <c r="C40" s="2" t="s">
        <v>20</v>
      </c>
      <c r="D40" s="28">
        <f t="shared" si="0"/>
        <v>3316.9666666666662</v>
      </c>
      <c r="E40" s="28">
        <f>E41+E42+E43</f>
        <v>1084.8666666666666</v>
      </c>
      <c r="F40" s="28">
        <f>F41+F42+F43</f>
        <v>2232.1</v>
      </c>
      <c r="G40" s="28">
        <f>G41+G42+G43</f>
        <v>0</v>
      </c>
      <c r="H40" s="58"/>
      <c r="I40" s="10">
        <f>I41+I42+I43</f>
        <v>2232.1</v>
      </c>
      <c r="J40" s="10">
        <f>J41+J42+J43</f>
        <v>388.5</v>
      </c>
      <c r="K40" s="10">
        <f>K41+K42+K43</f>
        <v>1082.7</v>
      </c>
      <c r="L40" s="10">
        <f>L41+L42+L43</f>
        <v>608.9</v>
      </c>
      <c r="M40" s="10">
        <f>M41+M42+M43</f>
        <v>152</v>
      </c>
      <c r="O40" s="77" t="s">
        <v>29</v>
      </c>
    </row>
    <row r="41" spans="1:15" ht="17.25" customHeight="1">
      <c r="A41" s="49"/>
      <c r="B41" s="56"/>
      <c r="C41" s="2" t="s">
        <v>17</v>
      </c>
      <c r="D41" s="32">
        <f t="shared" si="0"/>
        <v>856.5999999999999</v>
      </c>
      <c r="E41" s="32">
        <f aca="true" t="shared" si="4" ref="E41:G43">E25+E13</f>
        <v>478.2</v>
      </c>
      <c r="F41" s="32">
        <f t="shared" si="4"/>
        <v>378.4</v>
      </c>
      <c r="G41" s="32">
        <f t="shared" si="4"/>
        <v>0</v>
      </c>
      <c r="H41" s="59"/>
      <c r="I41" s="8">
        <f>J41+K41+L41+M41</f>
        <v>378.4</v>
      </c>
      <c r="J41" s="9">
        <f aca="true" t="shared" si="5" ref="J41:M43">J13+J25</f>
        <v>0.5</v>
      </c>
      <c r="K41" s="9">
        <f t="shared" si="5"/>
        <v>102.7</v>
      </c>
      <c r="L41" s="9">
        <f t="shared" si="5"/>
        <v>225.2</v>
      </c>
      <c r="M41" s="9">
        <f t="shared" si="5"/>
        <v>50</v>
      </c>
      <c r="N41" s="15">
        <f>F41-I41</f>
        <v>0</v>
      </c>
      <c r="O41" s="78"/>
    </row>
    <row r="42" spans="1:15" ht="17.25" customHeight="1">
      <c r="A42" s="49"/>
      <c r="B42" s="56"/>
      <c r="C42" s="2" t="s">
        <v>18</v>
      </c>
      <c r="D42" s="32">
        <f t="shared" si="0"/>
        <v>1235.6333333333332</v>
      </c>
      <c r="E42" s="32">
        <f t="shared" si="4"/>
        <v>303.3333333333333</v>
      </c>
      <c r="F42" s="32">
        <f t="shared" si="4"/>
        <v>932.3</v>
      </c>
      <c r="G42" s="32">
        <f t="shared" si="4"/>
        <v>0</v>
      </c>
      <c r="H42" s="59"/>
      <c r="I42" s="9">
        <f>J42+K42+L42+M42</f>
        <v>932.3</v>
      </c>
      <c r="J42" s="9">
        <f t="shared" si="5"/>
        <v>194</v>
      </c>
      <c r="K42" s="9">
        <f t="shared" si="5"/>
        <v>490</v>
      </c>
      <c r="L42" s="9">
        <f t="shared" si="5"/>
        <v>196.3</v>
      </c>
      <c r="M42" s="9">
        <f t="shared" si="5"/>
        <v>52</v>
      </c>
      <c r="N42" s="15">
        <f>F42-I42</f>
        <v>0</v>
      </c>
      <c r="O42" s="78"/>
    </row>
    <row r="43" spans="1:15" ht="17.25" customHeight="1">
      <c r="A43" s="50"/>
      <c r="B43" s="57"/>
      <c r="C43" s="2" t="s">
        <v>19</v>
      </c>
      <c r="D43" s="32">
        <f t="shared" si="0"/>
        <v>1224.7333333333333</v>
      </c>
      <c r="E43" s="32">
        <f t="shared" si="4"/>
        <v>303.3333333333333</v>
      </c>
      <c r="F43" s="32">
        <f t="shared" si="4"/>
        <v>921.4</v>
      </c>
      <c r="G43" s="32">
        <f t="shared" si="4"/>
        <v>0</v>
      </c>
      <c r="H43" s="60"/>
      <c r="I43" s="8">
        <f>J43+K43+L43+M43</f>
        <v>921.4</v>
      </c>
      <c r="J43" s="9">
        <f t="shared" si="5"/>
        <v>194</v>
      </c>
      <c r="K43" s="9">
        <f t="shared" si="5"/>
        <v>490</v>
      </c>
      <c r="L43" s="9">
        <f t="shared" si="5"/>
        <v>187.4</v>
      </c>
      <c r="M43" s="9">
        <f t="shared" si="5"/>
        <v>50</v>
      </c>
      <c r="N43" s="15">
        <f>F43-I43</f>
        <v>0</v>
      </c>
      <c r="O43" s="79"/>
    </row>
    <row r="44" spans="1:8" ht="15.75">
      <c r="A44" s="11"/>
      <c r="B44" s="11" t="s">
        <v>31</v>
      </c>
      <c r="C44" s="11"/>
      <c r="D44" s="33"/>
      <c r="E44" s="33"/>
      <c r="F44" s="34">
        <f>F45+F49+F53+F57</f>
        <v>2232.1</v>
      </c>
      <c r="G44" s="33"/>
      <c r="H44" s="33"/>
    </row>
    <row r="45" spans="1:8" ht="16.5" customHeight="1">
      <c r="A45" s="64">
        <v>3</v>
      </c>
      <c r="B45" s="64" t="s">
        <v>48</v>
      </c>
      <c r="C45" s="2" t="s">
        <v>20</v>
      </c>
      <c r="D45" s="31">
        <f aca="true" t="shared" si="6" ref="D45:D60">E45+F45+G45</f>
        <v>388.5</v>
      </c>
      <c r="E45" s="31">
        <f>E46+E47+E48</f>
        <v>0</v>
      </c>
      <c r="F45" s="31">
        <f>F46+F47+F48</f>
        <v>388.5</v>
      </c>
      <c r="G45" s="31">
        <f>G46+G47+G48</f>
        <v>0</v>
      </c>
      <c r="H45" s="61"/>
    </row>
    <row r="46" spans="1:8" ht="15.75">
      <c r="A46" s="65"/>
      <c r="B46" s="65"/>
      <c r="C46" s="2" t="s">
        <v>17</v>
      </c>
      <c r="D46" s="29">
        <f t="shared" si="6"/>
        <v>0.5</v>
      </c>
      <c r="E46" s="29"/>
      <c r="F46" s="29">
        <f>J13+J25</f>
        <v>0.5</v>
      </c>
      <c r="G46" s="29"/>
      <c r="H46" s="62"/>
    </row>
    <row r="47" spans="1:8" ht="15.75">
      <c r="A47" s="65"/>
      <c r="B47" s="65"/>
      <c r="C47" s="2" t="s">
        <v>18</v>
      </c>
      <c r="D47" s="29">
        <f t="shared" si="6"/>
        <v>194</v>
      </c>
      <c r="E47" s="29"/>
      <c r="F47" s="29">
        <f>J14+J26</f>
        <v>194</v>
      </c>
      <c r="G47" s="29"/>
      <c r="H47" s="62"/>
    </row>
    <row r="48" spans="1:8" ht="15.75">
      <c r="A48" s="66"/>
      <c r="B48" s="66"/>
      <c r="C48" s="2" t="s">
        <v>19</v>
      </c>
      <c r="D48" s="29">
        <f t="shared" si="6"/>
        <v>194</v>
      </c>
      <c r="E48" s="29"/>
      <c r="F48" s="29">
        <f>J15+J27</f>
        <v>194</v>
      </c>
      <c r="G48" s="29"/>
      <c r="H48" s="63"/>
    </row>
    <row r="49" spans="1:8" ht="16.5" customHeight="1">
      <c r="A49" s="64">
        <v>4</v>
      </c>
      <c r="B49" s="64" t="s">
        <v>30</v>
      </c>
      <c r="C49" s="2" t="s">
        <v>20</v>
      </c>
      <c r="D49" s="31">
        <f t="shared" si="6"/>
        <v>1491.1333333333334</v>
      </c>
      <c r="E49" s="31">
        <f>E50+E51+E52</f>
        <v>408.43333333333334</v>
      </c>
      <c r="F49" s="31">
        <f>F50+F51+F52</f>
        <v>1082.7</v>
      </c>
      <c r="G49" s="31">
        <f>G50+G51+G52</f>
        <v>0</v>
      </c>
      <c r="H49" s="61"/>
    </row>
    <row r="50" spans="1:8" ht="15.75">
      <c r="A50" s="65"/>
      <c r="B50" s="65"/>
      <c r="C50" s="2" t="s">
        <v>17</v>
      </c>
      <c r="D50" s="29">
        <f t="shared" si="6"/>
        <v>277.8</v>
      </c>
      <c r="E50" s="29">
        <v>175.1</v>
      </c>
      <c r="F50" s="29">
        <f>K13+K25</f>
        <v>102.7</v>
      </c>
      <c r="G50" s="29"/>
      <c r="H50" s="62"/>
    </row>
    <row r="51" spans="1:8" ht="15.75">
      <c r="A51" s="65"/>
      <c r="B51" s="65"/>
      <c r="C51" s="2" t="s">
        <v>18</v>
      </c>
      <c r="D51" s="29">
        <f t="shared" si="6"/>
        <v>606.6666666666666</v>
      </c>
      <c r="E51" s="29">
        <f>K18*70/30</f>
        <v>116.66666666666667</v>
      </c>
      <c r="F51" s="29">
        <f>K14+K26</f>
        <v>490</v>
      </c>
      <c r="G51" s="29"/>
      <c r="H51" s="62"/>
    </row>
    <row r="52" spans="1:8" ht="15.75">
      <c r="A52" s="66"/>
      <c r="B52" s="66"/>
      <c r="C52" s="2" t="s">
        <v>19</v>
      </c>
      <c r="D52" s="29">
        <f t="shared" si="6"/>
        <v>606.6666666666666</v>
      </c>
      <c r="E52" s="29">
        <f>K19*70/30</f>
        <v>116.66666666666667</v>
      </c>
      <c r="F52" s="29">
        <f>K15+K27</f>
        <v>490</v>
      </c>
      <c r="G52" s="29"/>
      <c r="H52" s="63"/>
    </row>
    <row r="53" spans="1:8" ht="15" customHeight="1">
      <c r="A53" s="64">
        <v>5</v>
      </c>
      <c r="B53" s="64" t="s">
        <v>36</v>
      </c>
      <c r="C53" s="2" t="s">
        <v>20</v>
      </c>
      <c r="D53" s="31">
        <f t="shared" si="6"/>
        <v>1227.2333333333331</v>
      </c>
      <c r="E53" s="31">
        <f>E54+E55+E56</f>
        <v>618.3333333333333</v>
      </c>
      <c r="F53" s="31">
        <f>F54+F55+F56</f>
        <v>608.9</v>
      </c>
      <c r="G53" s="31">
        <f>G54+G55+G56</f>
        <v>0</v>
      </c>
      <c r="H53" s="61"/>
    </row>
    <row r="54" spans="1:8" ht="15.75">
      <c r="A54" s="65"/>
      <c r="B54" s="65"/>
      <c r="C54" s="2" t="s">
        <v>17</v>
      </c>
      <c r="D54" s="29">
        <f t="shared" si="6"/>
        <v>470.2</v>
      </c>
      <c r="E54" s="29">
        <v>245</v>
      </c>
      <c r="F54" s="29">
        <f>L13+L25</f>
        <v>225.2</v>
      </c>
      <c r="G54" s="29"/>
      <c r="H54" s="62"/>
    </row>
    <row r="55" spans="1:8" ht="15.75">
      <c r="A55" s="65"/>
      <c r="B55" s="65"/>
      <c r="C55" s="2" t="s">
        <v>18</v>
      </c>
      <c r="D55" s="29">
        <f t="shared" si="6"/>
        <v>382.9666666666667</v>
      </c>
      <c r="E55" s="29">
        <f>L18*70/30</f>
        <v>186.66666666666666</v>
      </c>
      <c r="F55" s="29">
        <f>L14+L26</f>
        <v>196.3</v>
      </c>
      <c r="G55" s="29"/>
      <c r="H55" s="62"/>
    </row>
    <row r="56" spans="1:8" ht="15.75">
      <c r="A56" s="66"/>
      <c r="B56" s="66"/>
      <c r="C56" s="2" t="s">
        <v>19</v>
      </c>
      <c r="D56" s="29">
        <f t="shared" si="6"/>
        <v>374.06666666666666</v>
      </c>
      <c r="E56" s="29">
        <f>L19*70/30</f>
        <v>186.66666666666666</v>
      </c>
      <c r="F56" s="29">
        <f>L15+L27</f>
        <v>187.4</v>
      </c>
      <c r="G56" s="29"/>
      <c r="H56" s="63"/>
    </row>
    <row r="57" spans="1:8" ht="16.5" customHeight="1">
      <c r="A57" s="64">
        <v>6</v>
      </c>
      <c r="B57" s="64" t="s">
        <v>49</v>
      </c>
      <c r="C57" s="2" t="s">
        <v>20</v>
      </c>
      <c r="D57" s="31">
        <f t="shared" si="6"/>
        <v>210.1</v>
      </c>
      <c r="E57" s="31">
        <f>E58+E59+E60</f>
        <v>58.1</v>
      </c>
      <c r="F57" s="31">
        <f>F58+F59+F60</f>
        <v>152</v>
      </c>
      <c r="G57" s="31">
        <f>G58+G59+G60</f>
        <v>0</v>
      </c>
      <c r="H57" s="61"/>
    </row>
    <row r="58" spans="1:8" ht="15.75">
      <c r="A58" s="65"/>
      <c r="B58" s="65"/>
      <c r="C58" s="2" t="s">
        <v>17</v>
      </c>
      <c r="D58" s="29">
        <f t="shared" si="6"/>
        <v>108.1</v>
      </c>
      <c r="E58" s="33">
        <v>58.1</v>
      </c>
      <c r="F58" s="29">
        <f>M13+M25</f>
        <v>50</v>
      </c>
      <c r="G58" s="33"/>
      <c r="H58" s="62"/>
    </row>
    <row r="59" spans="1:8" ht="15.75">
      <c r="A59" s="65"/>
      <c r="B59" s="65"/>
      <c r="C59" s="2" t="s">
        <v>18</v>
      </c>
      <c r="D59" s="29">
        <f t="shared" si="6"/>
        <v>52</v>
      </c>
      <c r="E59" s="33"/>
      <c r="F59" s="29">
        <f>M14+M26</f>
        <v>52</v>
      </c>
      <c r="G59" s="33"/>
      <c r="H59" s="62"/>
    </row>
    <row r="60" spans="1:8" ht="15.75">
      <c r="A60" s="66"/>
      <c r="B60" s="66"/>
      <c r="C60" s="2" t="s">
        <v>19</v>
      </c>
      <c r="D60" s="29">
        <f t="shared" si="6"/>
        <v>50</v>
      </c>
      <c r="E60" s="33"/>
      <c r="F60" s="29">
        <f>M15+M27</f>
        <v>50</v>
      </c>
      <c r="G60" s="33"/>
      <c r="H60" s="63"/>
    </row>
    <row r="67" ht="15.75">
      <c r="F67" s="35">
        <f>F68+F69+F70</f>
        <v>1691.6</v>
      </c>
    </row>
    <row r="68" spans="5:6" ht="15.75">
      <c r="E68" s="75">
        <f>E46+E50+E54+E58</f>
        <v>478.20000000000005</v>
      </c>
      <c r="F68" s="36">
        <f>F50+F54</f>
        <v>327.9</v>
      </c>
    </row>
    <row r="69" spans="5:6" ht="15.75">
      <c r="E69" s="75">
        <f>E47+E51+E55+E59</f>
        <v>303.3333333333333</v>
      </c>
      <c r="F69" s="36">
        <f>F51+F55</f>
        <v>686.3</v>
      </c>
    </row>
    <row r="70" spans="5:6" ht="15.75">
      <c r="E70" s="75">
        <f>E48+E52+E56+E60</f>
        <v>303.3333333333333</v>
      </c>
      <c r="F70" s="36">
        <f>F52+F56</f>
        <v>677.4</v>
      </c>
    </row>
  </sheetData>
  <mergeCells count="62">
    <mergeCell ref="O28:O31"/>
    <mergeCell ref="O32:O35"/>
    <mergeCell ref="O36:O39"/>
    <mergeCell ref="O40:O43"/>
    <mergeCell ref="O12:O15"/>
    <mergeCell ref="O16:O19"/>
    <mergeCell ref="O20:O23"/>
    <mergeCell ref="O24:O27"/>
    <mergeCell ref="A5:H5"/>
    <mergeCell ref="H45:H48"/>
    <mergeCell ref="A9:A11"/>
    <mergeCell ref="B9:B11"/>
    <mergeCell ref="H9:H11"/>
    <mergeCell ref="E10:G10"/>
    <mergeCell ref="D10:D11"/>
    <mergeCell ref="D9:G9"/>
    <mergeCell ref="C9:C11"/>
    <mergeCell ref="B32:B35"/>
    <mergeCell ref="H49:H52"/>
    <mergeCell ref="H53:H56"/>
    <mergeCell ref="A45:A48"/>
    <mergeCell ref="B45:B48"/>
    <mergeCell ref="A49:A52"/>
    <mergeCell ref="B49:B52"/>
    <mergeCell ref="H57:H60"/>
    <mergeCell ref="A53:A56"/>
    <mergeCell ref="B53:B56"/>
    <mergeCell ref="A57:A60"/>
    <mergeCell ref="B57:B60"/>
    <mergeCell ref="A20:A23"/>
    <mergeCell ref="B20:B23"/>
    <mergeCell ref="B36:B39"/>
    <mergeCell ref="H36:H39"/>
    <mergeCell ref="A24:A27"/>
    <mergeCell ref="B24:B27"/>
    <mergeCell ref="H24:H27"/>
    <mergeCell ref="A40:A43"/>
    <mergeCell ref="B40:B43"/>
    <mergeCell ref="H40:H43"/>
    <mergeCell ref="A28:A31"/>
    <mergeCell ref="B28:B31"/>
    <mergeCell ref="H28:H31"/>
    <mergeCell ref="A32:A35"/>
    <mergeCell ref="H32:H35"/>
    <mergeCell ref="A36:A39"/>
    <mergeCell ref="G3:H3"/>
    <mergeCell ref="A6:H6"/>
    <mergeCell ref="A7:H7"/>
    <mergeCell ref="H20:H23"/>
    <mergeCell ref="A16:A19"/>
    <mergeCell ref="A12:A15"/>
    <mergeCell ref="B12:B15"/>
    <mergeCell ref="B16:B19"/>
    <mergeCell ref="H12:H15"/>
    <mergeCell ref="H16:H19"/>
    <mergeCell ref="N28:N31"/>
    <mergeCell ref="N32:N35"/>
    <mergeCell ref="N36:N39"/>
    <mergeCell ref="N12:N15"/>
    <mergeCell ref="N16:N19"/>
    <mergeCell ref="N20:N23"/>
    <mergeCell ref="N24:N27"/>
  </mergeCells>
  <printOptions/>
  <pageMargins left="0" right="0" top="0.3937007874015748" bottom="0" header="0.5118110236220472" footer="0.5118110236220472"/>
  <pageSetup orientation="landscape" paperSize="9" r:id="rId1"/>
  <rowBreaks count="1" manualBreakCount="1">
    <brk id="2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70"/>
  <sheetViews>
    <sheetView view="pageBreakPreview" zoomScale="75" zoomScaleSheetLayoutView="75" workbookViewId="0" topLeftCell="A28">
      <selection activeCell="H12" sqref="H12:H15"/>
    </sheetView>
  </sheetViews>
  <sheetFormatPr defaultColWidth="9.00390625" defaultRowHeight="15.75"/>
  <cols>
    <col min="1" max="1" width="4.25390625" style="1" customWidth="1"/>
    <col min="2" max="2" width="32.75390625" style="1" customWidth="1"/>
    <col min="3" max="3" width="21.50390625" style="1" customWidth="1"/>
    <col min="4" max="4" width="12.875" style="1" customWidth="1"/>
    <col min="5" max="5" width="11.25390625" style="1" customWidth="1"/>
    <col min="6" max="6" width="9.00390625" style="1" customWidth="1"/>
    <col min="7" max="7" width="13.875" style="1" customWidth="1"/>
    <col min="8" max="8" width="28.50390625" style="1" customWidth="1"/>
    <col min="9" max="13" width="7.25390625" style="8" customWidth="1"/>
    <col min="14" max="14" width="9.00390625" style="1" customWidth="1"/>
  </cols>
  <sheetData>
    <row r="2" ht="15.75">
      <c r="H2" s="20" t="s">
        <v>47</v>
      </c>
    </row>
    <row r="3" spans="7:8" ht="60.75" customHeight="1">
      <c r="G3" s="72" t="s">
        <v>40</v>
      </c>
      <c r="H3" s="72"/>
    </row>
    <row r="5" spans="1:8" ht="18.75">
      <c r="A5" s="44" t="s">
        <v>41</v>
      </c>
      <c r="B5" s="44"/>
      <c r="C5" s="44"/>
      <c r="D5" s="44"/>
      <c r="E5" s="44"/>
      <c r="F5" s="44"/>
      <c r="G5" s="44"/>
      <c r="H5" s="44"/>
    </row>
    <row r="6" spans="1:8" ht="18.75">
      <c r="A6" s="44" t="s">
        <v>42</v>
      </c>
      <c r="B6" s="44"/>
      <c r="C6" s="44"/>
      <c r="D6" s="44"/>
      <c r="E6" s="44"/>
      <c r="F6" s="44"/>
      <c r="G6" s="44"/>
      <c r="H6" s="44"/>
    </row>
    <row r="7" spans="1:8" ht="18.75">
      <c r="A7" s="44" t="s">
        <v>43</v>
      </c>
      <c r="B7" s="44"/>
      <c r="C7" s="44"/>
      <c r="D7" s="44"/>
      <c r="E7" s="44"/>
      <c r="F7" s="44"/>
      <c r="G7" s="44"/>
      <c r="H7" s="44"/>
    </row>
    <row r="9" spans="1:8" ht="15.75">
      <c r="A9" s="67" t="s">
        <v>0</v>
      </c>
      <c r="B9" s="67" t="s">
        <v>1</v>
      </c>
      <c r="C9" s="67" t="s">
        <v>2</v>
      </c>
      <c r="D9" s="67" t="s">
        <v>3</v>
      </c>
      <c r="E9" s="67"/>
      <c r="F9" s="67"/>
      <c r="G9" s="67"/>
      <c r="H9" s="67" t="s">
        <v>7</v>
      </c>
    </row>
    <row r="10" spans="1:8" ht="15" customHeight="1">
      <c r="A10" s="67"/>
      <c r="B10" s="67"/>
      <c r="C10" s="67"/>
      <c r="D10" s="67" t="s">
        <v>44</v>
      </c>
      <c r="E10" s="67" t="s">
        <v>8</v>
      </c>
      <c r="F10" s="67"/>
      <c r="G10" s="67"/>
      <c r="H10" s="67"/>
    </row>
    <row r="11" spans="1:13" ht="30">
      <c r="A11" s="67"/>
      <c r="B11" s="67"/>
      <c r="C11" s="67"/>
      <c r="D11" s="67"/>
      <c r="E11" s="2" t="s">
        <v>4</v>
      </c>
      <c r="F11" s="2" t="s">
        <v>5</v>
      </c>
      <c r="G11" s="2" t="s">
        <v>6</v>
      </c>
      <c r="H11" s="67"/>
      <c r="J11" s="8" t="s">
        <v>35</v>
      </c>
      <c r="K11" s="8" t="s">
        <v>32</v>
      </c>
      <c r="L11" s="8" t="s">
        <v>33</v>
      </c>
      <c r="M11" s="8" t="s">
        <v>50</v>
      </c>
    </row>
    <row r="12" spans="1:13" ht="26.25" customHeight="1">
      <c r="A12" s="51">
        <v>1</v>
      </c>
      <c r="B12" s="51" t="s">
        <v>11</v>
      </c>
      <c r="C12" s="2" t="s">
        <v>20</v>
      </c>
      <c r="D12" s="6">
        <f aca="true" t="shared" si="0" ref="D12:D43">E12+F12+G12</f>
        <v>3867.2333333333336</v>
      </c>
      <c r="E12" s="6">
        <f>E13+E14+E15</f>
        <v>1143.3333333333333</v>
      </c>
      <c r="F12" s="6">
        <f>F13+F14+F15</f>
        <v>2723.9</v>
      </c>
      <c r="G12" s="6">
        <f>G13+G14+G15</f>
        <v>0</v>
      </c>
      <c r="H12" s="69"/>
      <c r="I12" s="10">
        <f>I13+I14+I15</f>
        <v>2723.9</v>
      </c>
      <c r="J12" s="10">
        <f>J13+J14+J15</f>
        <v>570</v>
      </c>
      <c r="K12" s="10">
        <f>K13+K14+K15</f>
        <v>1400</v>
      </c>
      <c r="L12" s="10">
        <f>L13+L14+L15</f>
        <v>578.9</v>
      </c>
      <c r="M12" s="10">
        <f>M13+M14+M15</f>
        <v>175</v>
      </c>
    </row>
    <row r="13" spans="1:13" ht="15.75">
      <c r="A13" s="52"/>
      <c r="B13" s="52"/>
      <c r="C13" s="2" t="s">
        <v>17</v>
      </c>
      <c r="D13" s="3">
        <f t="shared" si="0"/>
        <v>1526.8666666666668</v>
      </c>
      <c r="E13" s="3">
        <f aca="true" t="shared" si="1" ref="E13:F15">E17+E21</f>
        <v>536.6666666666666</v>
      </c>
      <c r="F13" s="3">
        <f>F17+F21</f>
        <v>990.2</v>
      </c>
      <c r="G13" s="7"/>
      <c r="H13" s="70"/>
      <c r="I13" s="8">
        <f>J13+K13+L13+M13</f>
        <v>990.2</v>
      </c>
      <c r="J13" s="9">
        <f aca="true" t="shared" si="2" ref="J13:M15">J17+J21</f>
        <v>190</v>
      </c>
      <c r="K13" s="9">
        <f>K17+K21</f>
        <v>500</v>
      </c>
      <c r="L13" s="9">
        <f t="shared" si="2"/>
        <v>225.2</v>
      </c>
      <c r="M13" s="9">
        <f t="shared" si="2"/>
        <v>75</v>
      </c>
    </row>
    <row r="14" spans="1:13" ht="15.75">
      <c r="A14" s="52"/>
      <c r="B14" s="52"/>
      <c r="C14" s="2" t="s">
        <v>18</v>
      </c>
      <c r="D14" s="3">
        <f t="shared" si="0"/>
        <v>1174.6333333333332</v>
      </c>
      <c r="E14" s="3">
        <f t="shared" si="1"/>
        <v>303.3333333333333</v>
      </c>
      <c r="F14" s="3">
        <f t="shared" si="1"/>
        <v>871.3</v>
      </c>
      <c r="G14" s="7"/>
      <c r="H14" s="70"/>
      <c r="I14" s="8">
        <f>J14+K14+L14+M14</f>
        <v>871.3</v>
      </c>
      <c r="J14" s="9">
        <f t="shared" si="2"/>
        <v>190</v>
      </c>
      <c r="K14" s="9">
        <f t="shared" si="2"/>
        <v>450</v>
      </c>
      <c r="L14" s="9">
        <f t="shared" si="2"/>
        <v>181.3</v>
      </c>
      <c r="M14" s="9">
        <f t="shared" si="2"/>
        <v>50</v>
      </c>
    </row>
    <row r="15" spans="1:13" ht="15.75">
      <c r="A15" s="53"/>
      <c r="B15" s="53"/>
      <c r="C15" s="2" t="s">
        <v>19</v>
      </c>
      <c r="D15" s="3">
        <f t="shared" si="0"/>
        <v>1165.7333333333333</v>
      </c>
      <c r="E15" s="3">
        <f t="shared" si="1"/>
        <v>303.3333333333333</v>
      </c>
      <c r="F15" s="3">
        <f t="shared" si="1"/>
        <v>862.4</v>
      </c>
      <c r="G15" s="7"/>
      <c r="H15" s="71"/>
      <c r="I15" s="8">
        <f>J15+K15+L15+M15</f>
        <v>862.4</v>
      </c>
      <c r="J15" s="9">
        <f t="shared" si="2"/>
        <v>190</v>
      </c>
      <c r="K15" s="9">
        <f t="shared" si="2"/>
        <v>450</v>
      </c>
      <c r="L15" s="9">
        <f t="shared" si="2"/>
        <v>172.4</v>
      </c>
      <c r="M15" s="9">
        <f t="shared" si="2"/>
        <v>50</v>
      </c>
    </row>
    <row r="16" spans="1:13" ht="16.5" customHeight="1">
      <c r="A16" s="48" t="s">
        <v>53</v>
      </c>
      <c r="B16" s="51" t="s">
        <v>15</v>
      </c>
      <c r="C16" s="2" t="s">
        <v>20</v>
      </c>
      <c r="D16" s="4">
        <f t="shared" si="0"/>
        <v>1633.3333333333333</v>
      </c>
      <c r="E16" s="4">
        <f>E17+E18+E19</f>
        <v>1143.3333333333333</v>
      </c>
      <c r="F16" s="4">
        <f>F17+F18+F19</f>
        <v>490</v>
      </c>
      <c r="G16" s="4">
        <f>G17+G18+G19</f>
        <v>0</v>
      </c>
      <c r="H16" s="73" t="s">
        <v>51</v>
      </c>
      <c r="I16" s="21">
        <f>I17+I18+I19</f>
        <v>490</v>
      </c>
      <c r="J16" s="21">
        <f>J17+J18+J19</f>
        <v>0</v>
      </c>
      <c r="K16" s="21">
        <f>K17+K18+K19</f>
        <v>200</v>
      </c>
      <c r="L16" s="21">
        <f>L17+L18+L19</f>
        <v>265</v>
      </c>
      <c r="M16" s="21">
        <f>M17+M18+M19</f>
        <v>25</v>
      </c>
    </row>
    <row r="17" spans="1:13" ht="15.75">
      <c r="A17" s="49"/>
      <c r="B17" s="52"/>
      <c r="C17" s="2" t="s">
        <v>17</v>
      </c>
      <c r="D17" s="3">
        <f>E17+F17+G17</f>
        <v>766.6666666666666</v>
      </c>
      <c r="E17" s="3">
        <f>F17*70/30</f>
        <v>536.6666666666666</v>
      </c>
      <c r="F17" s="3">
        <v>230</v>
      </c>
      <c r="G17" s="3"/>
      <c r="H17" s="70"/>
      <c r="I17" s="8">
        <f>J17+K17+L17+M17</f>
        <v>230</v>
      </c>
      <c r="K17" s="22">
        <v>100</v>
      </c>
      <c r="L17" s="22">
        <v>105</v>
      </c>
      <c r="M17" s="22">
        <v>25</v>
      </c>
    </row>
    <row r="18" spans="1:12" ht="15.75">
      <c r="A18" s="49"/>
      <c r="B18" s="52"/>
      <c r="C18" s="2" t="s">
        <v>18</v>
      </c>
      <c r="D18" s="3">
        <f t="shared" si="0"/>
        <v>433.3333333333333</v>
      </c>
      <c r="E18" s="3">
        <f>F18*70/30</f>
        <v>303.3333333333333</v>
      </c>
      <c r="F18" s="3">
        <v>130</v>
      </c>
      <c r="G18" s="3"/>
      <c r="H18" s="70"/>
      <c r="I18" s="8">
        <f>J18+K18+L18+M18</f>
        <v>130</v>
      </c>
      <c r="K18" s="8">
        <v>50</v>
      </c>
      <c r="L18" s="8">
        <v>80</v>
      </c>
    </row>
    <row r="19" spans="1:12" ht="15.75">
      <c r="A19" s="50"/>
      <c r="B19" s="53"/>
      <c r="C19" s="2" t="s">
        <v>19</v>
      </c>
      <c r="D19" s="3">
        <f t="shared" si="0"/>
        <v>433.3333333333333</v>
      </c>
      <c r="E19" s="3">
        <f>F19*70/30</f>
        <v>303.3333333333333</v>
      </c>
      <c r="F19" s="3">
        <v>130</v>
      </c>
      <c r="G19" s="3"/>
      <c r="H19" s="71"/>
      <c r="I19" s="8">
        <f>J19+K19+L19+M19</f>
        <v>130</v>
      </c>
      <c r="K19" s="8">
        <v>50</v>
      </c>
      <c r="L19" s="8">
        <v>80</v>
      </c>
    </row>
    <row r="20" spans="1:13" ht="21" customHeight="1">
      <c r="A20" s="48" t="s">
        <v>54</v>
      </c>
      <c r="B20" s="51" t="s">
        <v>45</v>
      </c>
      <c r="C20" s="2" t="s">
        <v>20</v>
      </c>
      <c r="D20" s="4">
        <f t="shared" si="0"/>
        <v>2233.9</v>
      </c>
      <c r="E20" s="4">
        <f>E21+E22+E23</f>
        <v>0</v>
      </c>
      <c r="F20" s="4">
        <f>F21+F22+F23</f>
        <v>2233.9</v>
      </c>
      <c r="G20" s="4">
        <f>G21+G22+G23</f>
        <v>0</v>
      </c>
      <c r="H20" s="69" t="s">
        <v>52</v>
      </c>
      <c r="I20" s="10">
        <f>I21+I22+I23</f>
        <v>2233.9</v>
      </c>
      <c r="J20" s="10">
        <f>J21+J22+J23</f>
        <v>570</v>
      </c>
      <c r="K20" s="10">
        <f>K21+K22+K23</f>
        <v>1200</v>
      </c>
      <c r="L20" s="10">
        <f>L21+L22+L23</f>
        <v>313.9</v>
      </c>
      <c r="M20" s="10">
        <f>M21+M22+M23</f>
        <v>150</v>
      </c>
    </row>
    <row r="21" spans="1:13" ht="21" customHeight="1">
      <c r="A21" s="49"/>
      <c r="B21" s="52"/>
      <c r="C21" s="2" t="s">
        <v>17</v>
      </c>
      <c r="D21" s="3">
        <f t="shared" si="0"/>
        <v>760.2</v>
      </c>
      <c r="E21" s="3"/>
      <c r="F21" s="3">
        <v>760.2</v>
      </c>
      <c r="G21" s="3"/>
      <c r="H21" s="70"/>
      <c r="I21" s="8">
        <f>J21+K21+L21+M21</f>
        <v>760.2</v>
      </c>
      <c r="J21" s="8">
        <f>180+10</f>
        <v>190</v>
      </c>
      <c r="K21" s="8">
        <v>400</v>
      </c>
      <c r="L21" s="8">
        <f>100.2+20</f>
        <v>120.2</v>
      </c>
      <c r="M21" s="8">
        <v>50</v>
      </c>
    </row>
    <row r="22" spans="1:13" ht="21" customHeight="1">
      <c r="A22" s="49"/>
      <c r="B22" s="52"/>
      <c r="C22" s="2" t="s">
        <v>18</v>
      </c>
      <c r="D22" s="3">
        <f t="shared" si="0"/>
        <v>741.3</v>
      </c>
      <c r="E22" s="3"/>
      <c r="F22" s="3">
        <v>741.3</v>
      </c>
      <c r="G22" s="3"/>
      <c r="H22" s="70"/>
      <c r="I22" s="9">
        <f>J22+K22+L22+M22</f>
        <v>741.3</v>
      </c>
      <c r="J22" s="8">
        <f>180+10</f>
        <v>190</v>
      </c>
      <c r="K22" s="8">
        <v>400</v>
      </c>
      <c r="L22" s="8">
        <f>81.3+20</f>
        <v>101.3</v>
      </c>
      <c r="M22" s="8">
        <v>50</v>
      </c>
    </row>
    <row r="23" spans="1:13" ht="21" customHeight="1">
      <c r="A23" s="50"/>
      <c r="B23" s="53"/>
      <c r="C23" s="2" t="s">
        <v>19</v>
      </c>
      <c r="D23" s="3">
        <f t="shared" si="0"/>
        <v>732.4</v>
      </c>
      <c r="E23" s="3"/>
      <c r="F23" s="3">
        <v>732.4</v>
      </c>
      <c r="G23" s="3"/>
      <c r="H23" s="71"/>
      <c r="I23" s="8">
        <f>J23+K23+L23+M23</f>
        <v>732.4</v>
      </c>
      <c r="J23" s="8">
        <f>180+10</f>
        <v>190</v>
      </c>
      <c r="K23" s="8">
        <v>400</v>
      </c>
      <c r="L23" s="8">
        <f>72.4+20</f>
        <v>92.4</v>
      </c>
      <c r="M23" s="8">
        <v>50</v>
      </c>
    </row>
    <row r="24" spans="1:13" ht="23.25" customHeight="1">
      <c r="A24" s="48" t="s">
        <v>55</v>
      </c>
      <c r="B24" s="51" t="s">
        <v>22</v>
      </c>
      <c r="C24" s="2" t="s">
        <v>20</v>
      </c>
      <c r="D24" s="5">
        <f t="shared" si="0"/>
        <v>181</v>
      </c>
      <c r="E24" s="5">
        <f>E25+E26+E27</f>
        <v>0</v>
      </c>
      <c r="F24" s="5">
        <f>F25+F26+F27</f>
        <v>181</v>
      </c>
      <c r="G24" s="5">
        <f>G25+G26+G27</f>
        <v>0</v>
      </c>
      <c r="H24" s="51"/>
      <c r="I24" s="10">
        <f>I25+I26+I27</f>
        <v>181</v>
      </c>
      <c r="J24" s="10">
        <f>J25+J26+J27</f>
        <v>14</v>
      </c>
      <c r="K24" s="10">
        <f>K25+K26+K27</f>
        <v>120</v>
      </c>
      <c r="L24" s="10">
        <f>L25+L26+L27</f>
        <v>45</v>
      </c>
      <c r="M24" s="10">
        <f>M25+M26+M27</f>
        <v>2</v>
      </c>
    </row>
    <row r="25" spans="1:13" ht="23.25" customHeight="1">
      <c r="A25" s="49"/>
      <c r="B25" s="52"/>
      <c r="C25" s="2" t="s">
        <v>17</v>
      </c>
      <c r="D25" s="3">
        <f>E25+F25+G25</f>
        <v>61</v>
      </c>
      <c r="E25" s="7">
        <f aca="true" t="shared" si="3" ref="E25:G27">E29+E33</f>
        <v>0</v>
      </c>
      <c r="F25" s="3">
        <f>F29+F33+F37</f>
        <v>61</v>
      </c>
      <c r="G25" s="7">
        <f t="shared" si="3"/>
        <v>0</v>
      </c>
      <c r="H25" s="52"/>
      <c r="I25" s="8">
        <f>J25+K25+L25+M25</f>
        <v>61</v>
      </c>
      <c r="J25" s="8">
        <f aca="true" t="shared" si="4" ref="J25:M27">J29+J33+J37</f>
        <v>6</v>
      </c>
      <c r="K25" s="8">
        <f t="shared" si="4"/>
        <v>40</v>
      </c>
      <c r="L25" s="8">
        <f t="shared" si="4"/>
        <v>15</v>
      </c>
      <c r="M25" s="8">
        <f t="shared" si="4"/>
        <v>0</v>
      </c>
    </row>
    <row r="26" spans="1:13" ht="23.25" customHeight="1">
      <c r="A26" s="49"/>
      <c r="B26" s="52"/>
      <c r="C26" s="2" t="s">
        <v>18</v>
      </c>
      <c r="D26" s="3">
        <f t="shared" si="0"/>
        <v>61</v>
      </c>
      <c r="E26" s="7">
        <f t="shared" si="3"/>
        <v>0</v>
      </c>
      <c r="F26" s="3">
        <f>F30+F34+F38</f>
        <v>61</v>
      </c>
      <c r="G26" s="7">
        <f t="shared" si="3"/>
        <v>0</v>
      </c>
      <c r="H26" s="52"/>
      <c r="I26" s="18">
        <f>J26+K26+L26+M26</f>
        <v>61</v>
      </c>
      <c r="J26" s="8">
        <f t="shared" si="4"/>
        <v>4</v>
      </c>
      <c r="K26" s="8">
        <f t="shared" si="4"/>
        <v>40</v>
      </c>
      <c r="L26" s="8">
        <f t="shared" si="4"/>
        <v>15</v>
      </c>
      <c r="M26" s="8">
        <f t="shared" si="4"/>
        <v>2</v>
      </c>
    </row>
    <row r="27" spans="1:13" ht="23.25" customHeight="1">
      <c r="A27" s="50"/>
      <c r="B27" s="53"/>
      <c r="C27" s="2" t="s">
        <v>19</v>
      </c>
      <c r="D27" s="3">
        <f t="shared" si="0"/>
        <v>59</v>
      </c>
      <c r="E27" s="7">
        <f t="shared" si="3"/>
        <v>0</v>
      </c>
      <c r="F27" s="3">
        <f>F31+F35+F39</f>
        <v>59</v>
      </c>
      <c r="G27" s="7">
        <f t="shared" si="3"/>
        <v>0</v>
      </c>
      <c r="H27" s="53"/>
      <c r="I27" s="8">
        <f>J27+K27+L27+M27</f>
        <v>59</v>
      </c>
      <c r="J27" s="8">
        <f t="shared" si="4"/>
        <v>4</v>
      </c>
      <c r="K27" s="8">
        <f t="shared" si="4"/>
        <v>40</v>
      </c>
      <c r="L27" s="8">
        <f t="shared" si="4"/>
        <v>15</v>
      </c>
      <c r="M27" s="8">
        <f t="shared" si="4"/>
        <v>0</v>
      </c>
    </row>
    <row r="28" spans="1:13" ht="17.25" customHeight="1">
      <c r="A28" s="48" t="s">
        <v>56</v>
      </c>
      <c r="B28" s="51" t="s">
        <v>25</v>
      </c>
      <c r="C28" s="2" t="s">
        <v>20</v>
      </c>
      <c r="D28" s="4">
        <f t="shared" si="0"/>
        <v>6</v>
      </c>
      <c r="E28" s="4">
        <f>E29+E30+E31</f>
        <v>0</v>
      </c>
      <c r="F28" s="4">
        <f>F29+F30+F31</f>
        <v>6</v>
      </c>
      <c r="G28" s="4">
        <f>G29+G30+G31</f>
        <v>0</v>
      </c>
      <c r="H28" s="51" t="s">
        <v>48</v>
      </c>
      <c r="I28" s="10">
        <f>I29+I30+I31</f>
        <v>6</v>
      </c>
      <c r="J28" s="10">
        <f>J29+J30+J31</f>
        <v>6</v>
      </c>
      <c r="K28" s="10">
        <f>K29+K30+K31</f>
        <v>0</v>
      </c>
      <c r="L28" s="10">
        <f>L29+L30+L31</f>
        <v>0</v>
      </c>
      <c r="M28" s="10">
        <f>M29+M30+M31</f>
        <v>0</v>
      </c>
    </row>
    <row r="29" spans="1:10" ht="17.25" customHeight="1">
      <c r="A29" s="49"/>
      <c r="B29" s="52"/>
      <c r="C29" s="2" t="s">
        <v>17</v>
      </c>
      <c r="D29" s="3">
        <f t="shared" si="0"/>
        <v>2</v>
      </c>
      <c r="E29" s="3"/>
      <c r="F29" s="3">
        <v>2</v>
      </c>
      <c r="G29" s="3"/>
      <c r="H29" s="52"/>
      <c r="I29" s="8">
        <f>J29+K29+L29+M29</f>
        <v>2</v>
      </c>
      <c r="J29" s="8">
        <v>2</v>
      </c>
    </row>
    <row r="30" spans="1:10" ht="17.25" customHeight="1">
      <c r="A30" s="49"/>
      <c r="B30" s="52"/>
      <c r="C30" s="2" t="s">
        <v>18</v>
      </c>
      <c r="D30" s="3">
        <f t="shared" si="0"/>
        <v>2</v>
      </c>
      <c r="E30" s="3"/>
      <c r="F30" s="3">
        <v>2</v>
      </c>
      <c r="G30" s="3"/>
      <c r="H30" s="52"/>
      <c r="I30" s="18">
        <f>J30+K30+L30+M30</f>
        <v>2</v>
      </c>
      <c r="J30" s="8">
        <v>2</v>
      </c>
    </row>
    <row r="31" spans="1:10" ht="17.25" customHeight="1">
      <c r="A31" s="50"/>
      <c r="B31" s="53"/>
      <c r="C31" s="2" t="s">
        <v>19</v>
      </c>
      <c r="D31" s="3">
        <f t="shared" si="0"/>
        <v>2</v>
      </c>
      <c r="E31" s="3"/>
      <c r="F31" s="3">
        <v>2</v>
      </c>
      <c r="G31" s="3"/>
      <c r="H31" s="53"/>
      <c r="I31" s="8">
        <f>J31+K31+L31+M31</f>
        <v>2</v>
      </c>
      <c r="J31" s="8">
        <v>2</v>
      </c>
    </row>
    <row r="32" spans="1:13" ht="21" customHeight="1">
      <c r="A32" s="48" t="s">
        <v>57</v>
      </c>
      <c r="B32" s="51" t="s">
        <v>26</v>
      </c>
      <c r="C32" s="2" t="s">
        <v>20</v>
      </c>
      <c r="D32" s="4">
        <f t="shared" si="0"/>
        <v>169</v>
      </c>
      <c r="E32" s="4">
        <f>E33+E34+E35</f>
        <v>0</v>
      </c>
      <c r="F32" s="4">
        <f>F33+F34+F35</f>
        <v>169</v>
      </c>
      <c r="G32" s="4">
        <f>G33+G34+G35</f>
        <v>0</v>
      </c>
      <c r="H32" s="69" t="s">
        <v>52</v>
      </c>
      <c r="I32" s="10">
        <f>I33+I34+I35</f>
        <v>169</v>
      </c>
      <c r="J32" s="10">
        <f>J33+J34+J35</f>
        <v>2</v>
      </c>
      <c r="K32" s="10">
        <f>K33+K34+K35</f>
        <v>120</v>
      </c>
      <c r="L32" s="10">
        <f>L33+L34+L35</f>
        <v>45</v>
      </c>
      <c r="M32" s="10">
        <f>M33+M34+M35</f>
        <v>2</v>
      </c>
    </row>
    <row r="33" spans="1:12" ht="21" customHeight="1">
      <c r="A33" s="49"/>
      <c r="B33" s="52"/>
      <c r="C33" s="2" t="s">
        <v>17</v>
      </c>
      <c r="D33" s="3">
        <f t="shared" si="0"/>
        <v>57</v>
      </c>
      <c r="E33" s="3"/>
      <c r="F33" s="3">
        <v>57</v>
      </c>
      <c r="G33" s="3"/>
      <c r="H33" s="70"/>
      <c r="I33" s="8">
        <f>J33+K33+L33+M33</f>
        <v>57</v>
      </c>
      <c r="J33" s="8">
        <v>2</v>
      </c>
      <c r="K33" s="8">
        <v>40</v>
      </c>
      <c r="L33" s="8">
        <v>15</v>
      </c>
    </row>
    <row r="34" spans="1:13" ht="21" customHeight="1">
      <c r="A34" s="49"/>
      <c r="B34" s="52"/>
      <c r="C34" s="2" t="s">
        <v>18</v>
      </c>
      <c r="D34" s="3">
        <f t="shared" si="0"/>
        <v>57</v>
      </c>
      <c r="E34" s="3"/>
      <c r="F34" s="3">
        <v>57</v>
      </c>
      <c r="G34" s="3"/>
      <c r="H34" s="70"/>
      <c r="I34" s="9">
        <f>J34+K34+L34+M34</f>
        <v>57</v>
      </c>
      <c r="K34" s="8">
        <v>40</v>
      </c>
      <c r="L34" s="8">
        <v>15</v>
      </c>
      <c r="M34" s="8">
        <v>2</v>
      </c>
    </row>
    <row r="35" spans="1:12" ht="21" customHeight="1">
      <c r="A35" s="50"/>
      <c r="B35" s="53"/>
      <c r="C35" s="2" t="s">
        <v>19</v>
      </c>
      <c r="D35" s="3">
        <f t="shared" si="0"/>
        <v>55</v>
      </c>
      <c r="E35" s="3"/>
      <c r="F35" s="3">
        <v>55</v>
      </c>
      <c r="G35" s="3"/>
      <c r="H35" s="71"/>
      <c r="I35" s="8">
        <f>J35+K35+L35+M35</f>
        <v>55</v>
      </c>
      <c r="K35" s="8">
        <v>40</v>
      </c>
      <c r="L35" s="8">
        <v>15</v>
      </c>
    </row>
    <row r="36" spans="1:13" ht="17.25" customHeight="1">
      <c r="A36" s="48" t="s">
        <v>58</v>
      </c>
      <c r="B36" s="51" t="s">
        <v>46</v>
      </c>
      <c r="C36" s="2" t="s">
        <v>20</v>
      </c>
      <c r="D36" s="4">
        <f>E36+F36+G36</f>
        <v>6</v>
      </c>
      <c r="E36" s="4">
        <f>E37+E38+E39</f>
        <v>0</v>
      </c>
      <c r="F36" s="4">
        <f>F37+F38+F39</f>
        <v>6</v>
      </c>
      <c r="G36" s="4">
        <f>G37+G38+G39</f>
        <v>0</v>
      </c>
      <c r="H36" s="51" t="s">
        <v>48</v>
      </c>
      <c r="I36" s="10">
        <f>I37+I38+I39</f>
        <v>6</v>
      </c>
      <c r="J36" s="10">
        <f>J37+J38+J39</f>
        <v>6</v>
      </c>
      <c r="K36" s="10">
        <f>K37+K38+K39</f>
        <v>0</v>
      </c>
      <c r="L36" s="10">
        <f>L37+L38+L39</f>
        <v>0</v>
      </c>
      <c r="M36" s="10">
        <f>M37+M38+M39</f>
        <v>0</v>
      </c>
    </row>
    <row r="37" spans="1:10" ht="17.25" customHeight="1">
      <c r="A37" s="49"/>
      <c r="B37" s="52"/>
      <c r="C37" s="2" t="s">
        <v>17</v>
      </c>
      <c r="D37" s="3">
        <f>E37+F37+G37</f>
        <v>2</v>
      </c>
      <c r="E37" s="3"/>
      <c r="F37" s="3">
        <v>2</v>
      </c>
      <c r="G37" s="3"/>
      <c r="H37" s="52"/>
      <c r="I37" s="8">
        <f>J37+K37+L37+M37</f>
        <v>2</v>
      </c>
      <c r="J37" s="8">
        <v>2</v>
      </c>
    </row>
    <row r="38" spans="1:10" ht="17.25" customHeight="1">
      <c r="A38" s="49"/>
      <c r="B38" s="52"/>
      <c r="C38" s="2" t="s">
        <v>18</v>
      </c>
      <c r="D38" s="3">
        <f>E38+F38+G38</f>
        <v>2</v>
      </c>
      <c r="E38" s="3"/>
      <c r="F38" s="3">
        <v>2</v>
      </c>
      <c r="G38" s="3"/>
      <c r="H38" s="52"/>
      <c r="I38" s="18">
        <f>J38+K38+L38+M38</f>
        <v>2</v>
      </c>
      <c r="J38" s="8">
        <v>2</v>
      </c>
    </row>
    <row r="39" spans="1:10" ht="17.25" customHeight="1">
      <c r="A39" s="50"/>
      <c r="B39" s="53"/>
      <c r="C39" s="2" t="s">
        <v>19</v>
      </c>
      <c r="D39" s="3">
        <f>E39+F39+G39</f>
        <v>2</v>
      </c>
      <c r="E39" s="3"/>
      <c r="F39" s="3">
        <v>2</v>
      </c>
      <c r="G39" s="3"/>
      <c r="H39" s="53"/>
      <c r="I39" s="8">
        <f>J39+K39+L39+M39</f>
        <v>2</v>
      </c>
      <c r="J39" s="8">
        <v>2</v>
      </c>
    </row>
    <row r="40" spans="1:13" ht="17.25" customHeight="1">
      <c r="A40" s="48"/>
      <c r="B40" s="55" t="s">
        <v>29</v>
      </c>
      <c r="C40" s="2" t="s">
        <v>20</v>
      </c>
      <c r="D40" s="12">
        <f t="shared" si="0"/>
        <v>4048.2333333333336</v>
      </c>
      <c r="E40" s="12">
        <f>E41+E42+E43</f>
        <v>1143.3333333333333</v>
      </c>
      <c r="F40" s="12">
        <f>F41+F42+F43</f>
        <v>2904.9</v>
      </c>
      <c r="G40" s="12">
        <f>G41+G42+G43</f>
        <v>0</v>
      </c>
      <c r="H40" s="51"/>
      <c r="I40" s="10">
        <f>I41+I42+I43</f>
        <v>2904.9</v>
      </c>
      <c r="J40" s="10">
        <f>J41+J42+J43</f>
        <v>584</v>
      </c>
      <c r="K40" s="10">
        <f>K41+K42+K43</f>
        <v>1520</v>
      </c>
      <c r="L40" s="10">
        <f>L41+L42+L43</f>
        <v>623.9</v>
      </c>
      <c r="M40" s="10">
        <f>M41+M42+M43</f>
        <v>177</v>
      </c>
    </row>
    <row r="41" spans="1:14" ht="17.25" customHeight="1">
      <c r="A41" s="49"/>
      <c r="B41" s="56"/>
      <c r="C41" s="2" t="s">
        <v>17</v>
      </c>
      <c r="D41" s="13">
        <f t="shared" si="0"/>
        <v>1587.8666666666668</v>
      </c>
      <c r="E41" s="13">
        <f>E25+E13</f>
        <v>536.6666666666666</v>
      </c>
      <c r="F41" s="13">
        <f>F25+F13</f>
        <v>1051.2</v>
      </c>
      <c r="G41" s="13">
        <f>G25+G13</f>
        <v>0</v>
      </c>
      <c r="H41" s="52"/>
      <c r="I41" s="8">
        <f>J41+K41+L41+M41</f>
        <v>1051.2</v>
      </c>
      <c r="J41" s="9">
        <f aca="true" t="shared" si="5" ref="J41:M43">J13+J25</f>
        <v>196</v>
      </c>
      <c r="K41" s="9">
        <f t="shared" si="5"/>
        <v>540</v>
      </c>
      <c r="L41" s="9">
        <f t="shared" si="5"/>
        <v>240.2</v>
      </c>
      <c r="M41" s="9">
        <f t="shared" si="5"/>
        <v>75</v>
      </c>
      <c r="N41" s="15">
        <f>F41-I41</f>
        <v>0</v>
      </c>
    </row>
    <row r="42" spans="1:14" ht="17.25" customHeight="1">
      <c r="A42" s="49"/>
      <c r="B42" s="56"/>
      <c r="C42" s="2" t="s">
        <v>18</v>
      </c>
      <c r="D42" s="13">
        <f t="shared" si="0"/>
        <v>1235.6333333333332</v>
      </c>
      <c r="E42" s="13">
        <f aca="true" t="shared" si="6" ref="E42:G43">E26+E14</f>
        <v>303.3333333333333</v>
      </c>
      <c r="F42" s="13">
        <f t="shared" si="6"/>
        <v>932.3</v>
      </c>
      <c r="G42" s="13">
        <f t="shared" si="6"/>
        <v>0</v>
      </c>
      <c r="H42" s="52"/>
      <c r="I42" s="9">
        <f>J42+K42+L42+M42</f>
        <v>932.3</v>
      </c>
      <c r="J42" s="9">
        <f t="shared" si="5"/>
        <v>194</v>
      </c>
      <c r="K42" s="9">
        <f t="shared" si="5"/>
        <v>490</v>
      </c>
      <c r="L42" s="9">
        <f t="shared" si="5"/>
        <v>196.3</v>
      </c>
      <c r="M42" s="9">
        <f t="shared" si="5"/>
        <v>52</v>
      </c>
      <c r="N42" s="15">
        <f>F42-I42</f>
        <v>0</v>
      </c>
    </row>
    <row r="43" spans="1:14" ht="17.25" customHeight="1">
      <c r="A43" s="50"/>
      <c r="B43" s="57"/>
      <c r="C43" s="2" t="s">
        <v>19</v>
      </c>
      <c r="D43" s="13">
        <f t="shared" si="0"/>
        <v>1224.7333333333333</v>
      </c>
      <c r="E43" s="13">
        <f t="shared" si="6"/>
        <v>303.3333333333333</v>
      </c>
      <c r="F43" s="13">
        <f t="shared" si="6"/>
        <v>921.4</v>
      </c>
      <c r="G43" s="13">
        <f t="shared" si="6"/>
        <v>0</v>
      </c>
      <c r="H43" s="53"/>
      <c r="I43" s="8">
        <f>J43+K43+L43+M43</f>
        <v>921.4</v>
      </c>
      <c r="J43" s="9">
        <f t="shared" si="5"/>
        <v>194</v>
      </c>
      <c r="K43" s="9">
        <f t="shared" si="5"/>
        <v>490</v>
      </c>
      <c r="L43" s="9">
        <f t="shared" si="5"/>
        <v>187.4</v>
      </c>
      <c r="M43" s="9">
        <f t="shared" si="5"/>
        <v>50</v>
      </c>
      <c r="N43" s="15">
        <f>F43-I43</f>
        <v>0</v>
      </c>
    </row>
    <row r="44" spans="1:8" ht="15.75">
      <c r="A44" s="11"/>
      <c r="B44" s="11" t="s">
        <v>31</v>
      </c>
      <c r="C44" s="11"/>
      <c r="D44" s="11"/>
      <c r="E44" s="11"/>
      <c r="F44" s="14">
        <f>F45+F49+F53+F57</f>
        <v>2904.9</v>
      </c>
      <c r="G44" s="11"/>
      <c r="H44" s="11"/>
    </row>
    <row r="45" spans="1:8" ht="16.5" customHeight="1">
      <c r="A45" s="64">
        <v>3</v>
      </c>
      <c r="B45" s="64" t="s">
        <v>48</v>
      </c>
      <c r="C45" s="2" t="s">
        <v>20</v>
      </c>
      <c r="D45" s="4">
        <f aca="true" t="shared" si="7" ref="D45:D60">E45+F45+G45</f>
        <v>584</v>
      </c>
      <c r="E45" s="4">
        <f>E46+E47+E48</f>
        <v>0</v>
      </c>
      <c r="F45" s="4">
        <f>F46+F47+F48</f>
        <v>584</v>
      </c>
      <c r="G45" s="4">
        <f>G46+G47+G48</f>
        <v>0</v>
      </c>
      <c r="H45" s="64"/>
    </row>
    <row r="46" spans="1:8" ht="15.75">
      <c r="A46" s="65"/>
      <c r="B46" s="65"/>
      <c r="C46" s="2" t="s">
        <v>17</v>
      </c>
      <c r="D46" s="3">
        <f t="shared" si="7"/>
        <v>196</v>
      </c>
      <c r="E46" s="3"/>
      <c r="F46" s="3">
        <f>J13+J25</f>
        <v>196</v>
      </c>
      <c r="G46" s="3"/>
      <c r="H46" s="65"/>
    </row>
    <row r="47" spans="1:8" ht="15.75">
      <c r="A47" s="65"/>
      <c r="B47" s="65"/>
      <c r="C47" s="2" t="s">
        <v>18</v>
      </c>
      <c r="D47" s="3">
        <f t="shared" si="7"/>
        <v>194</v>
      </c>
      <c r="E47" s="3"/>
      <c r="F47" s="3">
        <f>J14+J26</f>
        <v>194</v>
      </c>
      <c r="G47" s="3"/>
      <c r="H47" s="65"/>
    </row>
    <row r="48" spans="1:8" ht="15.75">
      <c r="A48" s="66"/>
      <c r="B48" s="66"/>
      <c r="C48" s="2" t="s">
        <v>19</v>
      </c>
      <c r="D48" s="3">
        <f t="shared" si="7"/>
        <v>194</v>
      </c>
      <c r="E48" s="3"/>
      <c r="F48" s="3">
        <f>J15+J27</f>
        <v>194</v>
      </c>
      <c r="G48" s="3"/>
      <c r="H48" s="66"/>
    </row>
    <row r="49" spans="1:8" ht="16.5" customHeight="1">
      <c r="A49" s="64">
        <v>4</v>
      </c>
      <c r="B49" s="64" t="s">
        <v>30</v>
      </c>
      <c r="C49" s="2" t="s">
        <v>20</v>
      </c>
      <c r="D49" s="4">
        <f t="shared" si="7"/>
        <v>1520</v>
      </c>
      <c r="E49" s="4">
        <f>E50+E51+E52</f>
        <v>0</v>
      </c>
      <c r="F49" s="4">
        <f>F50+F51+F52</f>
        <v>1520</v>
      </c>
      <c r="G49" s="4">
        <f>G50+G51+G52</f>
        <v>0</v>
      </c>
      <c r="H49" s="64"/>
    </row>
    <row r="50" spans="1:8" ht="15.75">
      <c r="A50" s="65"/>
      <c r="B50" s="65"/>
      <c r="C50" s="2" t="s">
        <v>17</v>
      </c>
      <c r="D50" s="3">
        <f t="shared" si="7"/>
        <v>540</v>
      </c>
      <c r="E50" s="3"/>
      <c r="F50" s="3">
        <f>K13+K25</f>
        <v>540</v>
      </c>
      <c r="G50" s="3"/>
      <c r="H50" s="65"/>
    </row>
    <row r="51" spans="1:8" ht="15.75">
      <c r="A51" s="65"/>
      <c r="B51" s="65"/>
      <c r="C51" s="2" t="s">
        <v>18</v>
      </c>
      <c r="D51" s="3">
        <f t="shared" si="7"/>
        <v>490</v>
      </c>
      <c r="E51" s="3"/>
      <c r="F51" s="3">
        <f>K14+K26</f>
        <v>490</v>
      </c>
      <c r="G51" s="3"/>
      <c r="H51" s="65"/>
    </row>
    <row r="52" spans="1:8" ht="15.75">
      <c r="A52" s="66"/>
      <c r="B52" s="66"/>
      <c r="C52" s="2" t="s">
        <v>19</v>
      </c>
      <c r="D52" s="3">
        <f t="shared" si="7"/>
        <v>490</v>
      </c>
      <c r="E52" s="3"/>
      <c r="F52" s="3">
        <f>K15+K27</f>
        <v>490</v>
      </c>
      <c r="G52" s="3"/>
      <c r="H52" s="66"/>
    </row>
    <row r="53" spans="1:8" ht="15" customHeight="1">
      <c r="A53" s="64">
        <v>5</v>
      </c>
      <c r="B53" s="64" t="s">
        <v>36</v>
      </c>
      <c r="C53" s="2" t="s">
        <v>20</v>
      </c>
      <c r="D53" s="4">
        <f t="shared" si="7"/>
        <v>623.9</v>
      </c>
      <c r="E53" s="4">
        <f>E54+E55+E56</f>
        <v>0</v>
      </c>
      <c r="F53" s="4">
        <f>F54+F55+F56</f>
        <v>623.9</v>
      </c>
      <c r="G53" s="4">
        <f>G54+G55+G56</f>
        <v>0</v>
      </c>
      <c r="H53" s="64"/>
    </row>
    <row r="54" spans="1:8" ht="15.75">
      <c r="A54" s="65"/>
      <c r="B54" s="65"/>
      <c r="C54" s="2" t="s">
        <v>17</v>
      </c>
      <c r="D54" s="3">
        <f t="shared" si="7"/>
        <v>240.2</v>
      </c>
      <c r="E54" s="3"/>
      <c r="F54" s="3">
        <f>L13+L25</f>
        <v>240.2</v>
      </c>
      <c r="G54" s="3"/>
      <c r="H54" s="65"/>
    </row>
    <row r="55" spans="1:8" ht="15.75">
      <c r="A55" s="65"/>
      <c r="B55" s="65"/>
      <c r="C55" s="2" t="s">
        <v>18</v>
      </c>
      <c r="D55" s="3">
        <f t="shared" si="7"/>
        <v>196.3</v>
      </c>
      <c r="E55" s="3"/>
      <c r="F55" s="3">
        <f>L14+L26</f>
        <v>196.3</v>
      </c>
      <c r="G55" s="3"/>
      <c r="H55" s="65"/>
    </row>
    <row r="56" spans="1:8" ht="15.75">
      <c r="A56" s="66"/>
      <c r="B56" s="66"/>
      <c r="C56" s="2" t="s">
        <v>19</v>
      </c>
      <c r="D56" s="3">
        <f t="shared" si="7"/>
        <v>187.4</v>
      </c>
      <c r="E56" s="3"/>
      <c r="F56" s="3">
        <f>L15+L27</f>
        <v>187.4</v>
      </c>
      <c r="G56" s="3"/>
      <c r="H56" s="66"/>
    </row>
    <row r="57" spans="1:8" ht="16.5" customHeight="1">
      <c r="A57" s="64">
        <v>6</v>
      </c>
      <c r="B57" s="64" t="s">
        <v>49</v>
      </c>
      <c r="C57" s="2" t="s">
        <v>20</v>
      </c>
      <c r="D57" s="4">
        <f t="shared" si="7"/>
        <v>177</v>
      </c>
      <c r="E57" s="4">
        <f>E58+E59+E60</f>
        <v>0</v>
      </c>
      <c r="F57" s="4">
        <f>F58+F59+F60</f>
        <v>177</v>
      </c>
      <c r="G57" s="4">
        <f>G58+G59+G60</f>
        <v>0</v>
      </c>
      <c r="H57" s="64"/>
    </row>
    <row r="58" spans="1:8" ht="15.75">
      <c r="A58" s="65"/>
      <c r="B58" s="65"/>
      <c r="C58" s="2" t="s">
        <v>17</v>
      </c>
      <c r="D58" s="3">
        <f t="shared" si="7"/>
        <v>75</v>
      </c>
      <c r="E58" s="11"/>
      <c r="F58" s="3">
        <f>M13+M25</f>
        <v>75</v>
      </c>
      <c r="G58" s="11"/>
      <c r="H58" s="65"/>
    </row>
    <row r="59" spans="1:8" ht="15.75">
      <c r="A59" s="65"/>
      <c r="B59" s="65"/>
      <c r="C59" s="2" t="s">
        <v>18</v>
      </c>
      <c r="D59" s="3">
        <f t="shared" si="7"/>
        <v>52</v>
      </c>
      <c r="E59" s="11"/>
      <c r="F59" s="3">
        <f>M14+M26</f>
        <v>52</v>
      </c>
      <c r="G59" s="11"/>
      <c r="H59" s="65"/>
    </row>
    <row r="60" spans="1:8" ht="15.75">
      <c r="A60" s="66"/>
      <c r="B60" s="66"/>
      <c r="C60" s="2" t="s">
        <v>19</v>
      </c>
      <c r="D60" s="3">
        <f t="shared" si="7"/>
        <v>50</v>
      </c>
      <c r="E60" s="11"/>
      <c r="F60" s="3">
        <f>M15+M27</f>
        <v>50</v>
      </c>
      <c r="G60" s="11"/>
      <c r="H60" s="66"/>
    </row>
    <row r="67" ht="15.75">
      <c r="F67" s="16">
        <f>F68+F69+F70</f>
        <v>2143.9</v>
      </c>
    </row>
    <row r="68" ht="15.75">
      <c r="F68" s="17">
        <f>F50+F54</f>
        <v>780.2</v>
      </c>
    </row>
    <row r="69" ht="15.75">
      <c r="F69" s="17">
        <f>F51+F55</f>
        <v>686.3</v>
      </c>
    </row>
    <row r="70" ht="15.75">
      <c r="F70" s="17">
        <f>F52+F56</f>
        <v>677.4</v>
      </c>
    </row>
  </sheetData>
  <mergeCells count="47">
    <mergeCell ref="G3:H3"/>
    <mergeCell ref="A6:H6"/>
    <mergeCell ref="A7:H7"/>
    <mergeCell ref="H20:H23"/>
    <mergeCell ref="A16:A19"/>
    <mergeCell ref="A12:A15"/>
    <mergeCell ref="B12:B15"/>
    <mergeCell ref="B16:B19"/>
    <mergeCell ref="H12:H15"/>
    <mergeCell ref="H16:H19"/>
    <mergeCell ref="A40:A43"/>
    <mergeCell ref="B40:B43"/>
    <mergeCell ref="H40:H43"/>
    <mergeCell ref="A28:A31"/>
    <mergeCell ref="B28:B31"/>
    <mergeCell ref="H28:H31"/>
    <mergeCell ref="A32:A35"/>
    <mergeCell ref="H32:H35"/>
    <mergeCell ref="A36:A39"/>
    <mergeCell ref="A20:A23"/>
    <mergeCell ref="B20:B23"/>
    <mergeCell ref="B36:B39"/>
    <mergeCell ref="H36:H39"/>
    <mergeCell ref="A24:A27"/>
    <mergeCell ref="B24:B27"/>
    <mergeCell ref="H24:H27"/>
    <mergeCell ref="H57:H60"/>
    <mergeCell ref="A53:A56"/>
    <mergeCell ref="B53:B56"/>
    <mergeCell ref="A57:A60"/>
    <mergeCell ref="B57:B60"/>
    <mergeCell ref="H49:H52"/>
    <mergeCell ref="H53:H56"/>
    <mergeCell ref="A45:A48"/>
    <mergeCell ref="B45:B48"/>
    <mergeCell ref="A49:A52"/>
    <mergeCell ref="B49:B52"/>
    <mergeCell ref="A5:H5"/>
    <mergeCell ref="H45:H48"/>
    <mergeCell ref="A9:A11"/>
    <mergeCell ref="B9:B11"/>
    <mergeCell ref="H9:H11"/>
    <mergeCell ref="E10:G10"/>
    <mergeCell ref="D10:D11"/>
    <mergeCell ref="D9:G9"/>
    <mergeCell ref="C9:C11"/>
    <mergeCell ref="B32:B35"/>
  </mergeCells>
  <printOptions/>
  <pageMargins left="0" right="0" top="0.3937007874015748" bottom="0" header="0.5118110236220472" footer="0.5118110236220472"/>
  <pageSetup orientation="landscape" paperSize="9" r:id="rId1"/>
  <rowBreaks count="1" manualBreakCount="1">
    <brk id="2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N78"/>
  <sheetViews>
    <sheetView workbookViewId="0" topLeftCell="A9">
      <pane xSplit="2" ySplit="3" topLeftCell="E20" activePane="bottomRight" state="frozen"/>
      <selection pane="topLeft" activeCell="A9" sqref="A9"/>
      <selection pane="topRight" activeCell="C9" sqref="C9"/>
      <selection pane="bottomLeft" activeCell="A12" sqref="A12"/>
      <selection pane="bottomRight" activeCell="B36" sqref="B36:B39"/>
    </sheetView>
  </sheetViews>
  <sheetFormatPr defaultColWidth="9.00390625" defaultRowHeight="15.75"/>
  <cols>
    <col min="1" max="1" width="4.25390625" style="1" customWidth="1"/>
    <col min="2" max="2" width="40.25390625" style="1" customWidth="1"/>
    <col min="3" max="3" width="12.25390625" style="1" customWidth="1"/>
    <col min="4" max="4" width="12.875" style="1" customWidth="1"/>
    <col min="5" max="5" width="11.25390625" style="1" customWidth="1"/>
    <col min="6" max="6" width="9.00390625" style="1" customWidth="1"/>
    <col min="7" max="7" width="13.875" style="1" customWidth="1"/>
    <col min="8" max="8" width="28.50390625" style="1" customWidth="1"/>
    <col min="9" max="13" width="7.25390625" style="8" customWidth="1"/>
    <col min="14" max="14" width="9.00390625" style="1" customWidth="1"/>
  </cols>
  <sheetData>
    <row r="2" ht="15.75">
      <c r="H2" s="19" t="s">
        <v>39</v>
      </c>
    </row>
    <row r="3" spans="7:8" ht="60.75" customHeight="1">
      <c r="G3" s="74" t="s">
        <v>40</v>
      </c>
      <c r="H3" s="74"/>
    </row>
    <row r="5" spans="1:8" ht="18.75">
      <c r="A5" s="44" t="s">
        <v>41</v>
      </c>
      <c r="B5" s="44"/>
      <c r="C5" s="44"/>
      <c r="D5" s="44"/>
      <c r="E5" s="44"/>
      <c r="F5" s="44"/>
      <c r="G5" s="44"/>
      <c r="H5" s="44"/>
    </row>
    <row r="6" spans="1:8" ht="18.75">
      <c r="A6" s="44" t="s">
        <v>42</v>
      </c>
      <c r="B6" s="44"/>
      <c r="C6" s="44"/>
      <c r="D6" s="44"/>
      <c r="E6" s="44"/>
      <c r="F6" s="44"/>
      <c r="G6" s="44"/>
      <c r="H6" s="44"/>
    </row>
    <row r="7" spans="1:8" ht="18.75">
      <c r="A7" s="44" t="s">
        <v>43</v>
      </c>
      <c r="B7" s="44"/>
      <c r="C7" s="44"/>
      <c r="D7" s="44"/>
      <c r="E7" s="44"/>
      <c r="F7" s="44"/>
      <c r="G7" s="44"/>
      <c r="H7" s="44"/>
    </row>
    <row r="9" spans="1:8" ht="15.75">
      <c r="A9" s="67" t="s">
        <v>0</v>
      </c>
      <c r="B9" s="67" t="s">
        <v>1</v>
      </c>
      <c r="C9" s="67" t="s">
        <v>2</v>
      </c>
      <c r="D9" s="67" t="s">
        <v>3</v>
      </c>
      <c r="E9" s="67"/>
      <c r="F9" s="67"/>
      <c r="G9" s="67"/>
      <c r="H9" s="67" t="s">
        <v>7</v>
      </c>
    </row>
    <row r="10" spans="1:8" ht="15" customHeight="1">
      <c r="A10" s="67"/>
      <c r="B10" s="67"/>
      <c r="C10" s="67"/>
      <c r="D10" s="67" t="s">
        <v>44</v>
      </c>
      <c r="E10" s="67" t="s">
        <v>8</v>
      </c>
      <c r="F10" s="67"/>
      <c r="G10" s="67"/>
      <c r="H10" s="67"/>
    </row>
    <row r="11" spans="1:13" ht="30">
      <c r="A11" s="67"/>
      <c r="B11" s="67"/>
      <c r="C11" s="67"/>
      <c r="D11" s="67"/>
      <c r="E11" s="2" t="s">
        <v>4</v>
      </c>
      <c r="F11" s="2" t="s">
        <v>5</v>
      </c>
      <c r="G11" s="2" t="s">
        <v>6</v>
      </c>
      <c r="H11" s="67"/>
      <c r="J11" s="8" t="s">
        <v>35</v>
      </c>
      <c r="K11" s="8" t="s">
        <v>32</v>
      </c>
      <c r="L11" s="8" t="s">
        <v>33</v>
      </c>
      <c r="M11" s="8" t="s">
        <v>34</v>
      </c>
    </row>
    <row r="12" spans="1:13" ht="33" customHeight="1">
      <c r="A12" s="51">
        <v>1</v>
      </c>
      <c r="B12" s="51" t="s">
        <v>9</v>
      </c>
      <c r="C12" s="2" t="s">
        <v>20</v>
      </c>
      <c r="D12" s="6">
        <f aca="true" t="shared" si="0" ref="D12:D51">E12+F12+G12</f>
        <v>270</v>
      </c>
      <c r="E12" s="6">
        <f>E13+E14+E15</f>
        <v>243</v>
      </c>
      <c r="F12" s="6">
        <f>F13+F14+F15</f>
        <v>27</v>
      </c>
      <c r="G12" s="6">
        <f>G13+G14+G15</f>
        <v>0</v>
      </c>
      <c r="H12" s="51" t="s">
        <v>12</v>
      </c>
      <c r="I12" s="10">
        <f>I13+I14+I15</f>
        <v>0</v>
      </c>
      <c r="J12" s="10">
        <f>J13+J14+J15</f>
        <v>0</v>
      </c>
      <c r="K12" s="10">
        <f>K13+K14+K15</f>
        <v>0</v>
      </c>
      <c r="L12" s="10">
        <f>L13+L14+L15</f>
        <v>0</v>
      </c>
      <c r="M12" s="10">
        <f>M13+M14+M15</f>
        <v>27</v>
      </c>
    </row>
    <row r="13" spans="1:13" ht="17.25" customHeight="1">
      <c r="A13" s="52"/>
      <c r="B13" s="52"/>
      <c r="C13" s="2" t="s">
        <v>17</v>
      </c>
      <c r="D13" s="3">
        <f t="shared" si="0"/>
        <v>90</v>
      </c>
      <c r="E13" s="3">
        <v>81</v>
      </c>
      <c r="F13" s="3">
        <v>9</v>
      </c>
      <c r="G13" s="3"/>
      <c r="H13" s="52"/>
      <c r="M13" s="8">
        <v>9</v>
      </c>
    </row>
    <row r="14" spans="1:13" ht="17.25" customHeight="1">
      <c r="A14" s="52"/>
      <c r="B14" s="52"/>
      <c r="C14" s="2" t="s">
        <v>18</v>
      </c>
      <c r="D14" s="3">
        <f t="shared" si="0"/>
        <v>90</v>
      </c>
      <c r="E14" s="3">
        <v>81</v>
      </c>
      <c r="F14" s="3">
        <v>9</v>
      </c>
      <c r="G14" s="3"/>
      <c r="H14" s="52"/>
      <c r="M14" s="8">
        <v>9</v>
      </c>
    </row>
    <row r="15" spans="1:13" ht="17.25" customHeight="1">
      <c r="A15" s="53"/>
      <c r="B15" s="53"/>
      <c r="C15" s="2" t="s">
        <v>19</v>
      </c>
      <c r="D15" s="3">
        <f t="shared" si="0"/>
        <v>90</v>
      </c>
      <c r="E15" s="3">
        <v>81</v>
      </c>
      <c r="F15" s="3">
        <v>9</v>
      </c>
      <c r="G15" s="3"/>
      <c r="H15" s="53"/>
      <c r="M15" s="8">
        <v>9</v>
      </c>
    </row>
    <row r="16" spans="1:13" ht="30">
      <c r="A16" s="51">
        <v>2</v>
      </c>
      <c r="B16" s="51" t="s">
        <v>10</v>
      </c>
      <c r="C16" s="2" t="s">
        <v>20</v>
      </c>
      <c r="D16" s="6">
        <f t="shared" si="0"/>
        <v>75</v>
      </c>
      <c r="E16" s="6">
        <f>E17+E18+E19</f>
        <v>60</v>
      </c>
      <c r="F16" s="6">
        <f>F17+F18+F19</f>
        <v>15</v>
      </c>
      <c r="G16" s="6">
        <f>G17+G18+G19</f>
        <v>0</v>
      </c>
      <c r="H16" s="51" t="s">
        <v>13</v>
      </c>
      <c r="I16" s="10">
        <f>I17+I18+I19</f>
        <v>0</v>
      </c>
      <c r="J16" s="10">
        <f>J17+J18+J19</f>
        <v>15</v>
      </c>
      <c r="K16" s="10">
        <f>K17+K18+K19</f>
        <v>0</v>
      </c>
      <c r="L16" s="10">
        <f>L17+L18+L19</f>
        <v>0</v>
      </c>
      <c r="M16" s="10">
        <f>M17+M18+M19</f>
        <v>0</v>
      </c>
    </row>
    <row r="17" spans="1:10" ht="15.75">
      <c r="A17" s="52"/>
      <c r="B17" s="52"/>
      <c r="C17" s="2" t="s">
        <v>17</v>
      </c>
      <c r="D17" s="3">
        <f t="shared" si="0"/>
        <v>25</v>
      </c>
      <c r="E17" s="3">
        <v>20</v>
      </c>
      <c r="F17" s="3">
        <v>5</v>
      </c>
      <c r="G17" s="3"/>
      <c r="H17" s="52"/>
      <c r="J17" s="8">
        <v>5</v>
      </c>
    </row>
    <row r="18" spans="1:10" ht="15.75">
      <c r="A18" s="52"/>
      <c r="B18" s="52"/>
      <c r="C18" s="2" t="s">
        <v>18</v>
      </c>
      <c r="D18" s="3">
        <f t="shared" si="0"/>
        <v>25</v>
      </c>
      <c r="E18" s="3">
        <v>20</v>
      </c>
      <c r="F18" s="3">
        <v>5</v>
      </c>
      <c r="G18" s="3"/>
      <c r="H18" s="52"/>
      <c r="J18" s="8">
        <v>5</v>
      </c>
    </row>
    <row r="19" spans="1:10" ht="15.75">
      <c r="A19" s="53"/>
      <c r="B19" s="53"/>
      <c r="C19" s="2" t="s">
        <v>19</v>
      </c>
      <c r="D19" s="3">
        <f t="shared" si="0"/>
        <v>25</v>
      </c>
      <c r="E19" s="3">
        <v>20</v>
      </c>
      <c r="F19" s="3">
        <v>5</v>
      </c>
      <c r="G19" s="3"/>
      <c r="H19" s="53"/>
      <c r="J19" s="8">
        <v>5</v>
      </c>
    </row>
    <row r="20" spans="1:13" ht="30">
      <c r="A20" s="51">
        <v>3</v>
      </c>
      <c r="B20" s="51" t="s">
        <v>11</v>
      </c>
      <c r="C20" s="2" t="s">
        <v>20</v>
      </c>
      <c r="D20" s="6">
        <f t="shared" si="0"/>
        <v>13619.9</v>
      </c>
      <c r="E20" s="6">
        <f>E21+E22+E23</f>
        <v>3288.4</v>
      </c>
      <c r="F20" s="6">
        <f>F21+F22+F23</f>
        <v>10331.5</v>
      </c>
      <c r="G20" s="6">
        <f>G21+G22+G23</f>
        <v>0</v>
      </c>
      <c r="H20" s="69"/>
      <c r="I20" s="10">
        <f>I21+I22+I23</f>
        <v>10331.5</v>
      </c>
      <c r="J20" s="10">
        <f>J21+J22+J23</f>
        <v>570</v>
      </c>
      <c r="K20" s="10">
        <f>K21+K22+K23</f>
        <v>7438.299999999999</v>
      </c>
      <c r="L20" s="10">
        <f>L21+L22+L23</f>
        <v>643.2</v>
      </c>
      <c r="M20" s="10">
        <f>M21+M22+M23</f>
        <v>1680</v>
      </c>
    </row>
    <row r="21" spans="1:13" ht="15.75">
      <c r="A21" s="52"/>
      <c r="B21" s="52"/>
      <c r="C21" s="2" t="s">
        <v>17</v>
      </c>
      <c r="D21" s="3">
        <f>E21+F21+G21</f>
        <v>3734.5000000000005</v>
      </c>
      <c r="E21" s="3">
        <f aca="true" t="shared" si="1" ref="E21:F23">E25+E29</f>
        <v>1139.4</v>
      </c>
      <c r="F21" s="3">
        <f t="shared" si="1"/>
        <v>2595.1000000000004</v>
      </c>
      <c r="G21" s="7"/>
      <c r="H21" s="70"/>
      <c r="I21" s="8">
        <f>J21+K21+L21+M21</f>
        <v>2595.1</v>
      </c>
      <c r="J21" s="9">
        <f aca="true" t="shared" si="2" ref="J21:M23">J25+J29</f>
        <v>190</v>
      </c>
      <c r="K21" s="9">
        <f t="shared" si="2"/>
        <v>1596.6</v>
      </c>
      <c r="L21" s="9">
        <f t="shared" si="2"/>
        <v>248.5</v>
      </c>
      <c r="M21" s="9">
        <f t="shared" si="2"/>
        <v>560</v>
      </c>
    </row>
    <row r="22" spans="1:13" ht="15.75">
      <c r="A22" s="52"/>
      <c r="B22" s="52"/>
      <c r="C22" s="2" t="s">
        <v>18</v>
      </c>
      <c r="D22" s="3">
        <f t="shared" si="0"/>
        <v>5138</v>
      </c>
      <c r="E22" s="3">
        <f t="shared" si="1"/>
        <v>1074.5</v>
      </c>
      <c r="F22" s="3">
        <f t="shared" si="1"/>
        <v>4063.5</v>
      </c>
      <c r="G22" s="7"/>
      <c r="H22" s="70"/>
      <c r="I22" s="8">
        <f>J22+K22+L22+M22</f>
        <v>4063.5</v>
      </c>
      <c r="J22" s="9">
        <f t="shared" si="2"/>
        <v>190</v>
      </c>
      <c r="K22" s="9">
        <f t="shared" si="2"/>
        <v>3111.7</v>
      </c>
      <c r="L22" s="9">
        <f t="shared" si="2"/>
        <v>201.8</v>
      </c>
      <c r="M22" s="9">
        <f t="shared" si="2"/>
        <v>560</v>
      </c>
    </row>
    <row r="23" spans="1:13" ht="15.75">
      <c r="A23" s="53"/>
      <c r="B23" s="53"/>
      <c r="C23" s="2" t="s">
        <v>19</v>
      </c>
      <c r="D23" s="3">
        <f t="shared" si="0"/>
        <v>4747.4</v>
      </c>
      <c r="E23" s="3">
        <f t="shared" si="1"/>
        <v>1074.5</v>
      </c>
      <c r="F23" s="3">
        <f t="shared" si="1"/>
        <v>3672.9</v>
      </c>
      <c r="G23" s="7"/>
      <c r="H23" s="71"/>
      <c r="I23" s="8">
        <f>J23+K23+L23+M23</f>
        <v>3672.9</v>
      </c>
      <c r="J23" s="9">
        <f t="shared" si="2"/>
        <v>190</v>
      </c>
      <c r="K23" s="9">
        <f t="shared" si="2"/>
        <v>2730</v>
      </c>
      <c r="L23" s="9">
        <f t="shared" si="2"/>
        <v>192.9</v>
      </c>
      <c r="M23" s="9">
        <f t="shared" si="2"/>
        <v>560</v>
      </c>
    </row>
    <row r="24" spans="1:13" ht="30">
      <c r="A24" s="48" t="s">
        <v>14</v>
      </c>
      <c r="B24" s="51" t="s">
        <v>15</v>
      </c>
      <c r="C24" s="2" t="s">
        <v>20</v>
      </c>
      <c r="D24" s="4">
        <f t="shared" si="0"/>
        <v>4697.7</v>
      </c>
      <c r="E24" s="4">
        <f>E25+E26+E27</f>
        <v>3288.4</v>
      </c>
      <c r="F24" s="4">
        <f>F25+F26+F27</f>
        <v>1409.3</v>
      </c>
      <c r="G24" s="4">
        <f>G25+G26+G27</f>
        <v>0</v>
      </c>
      <c r="H24" s="73" t="s">
        <v>37</v>
      </c>
      <c r="I24" s="10">
        <f>I25+I26+I27</f>
        <v>1409.3</v>
      </c>
      <c r="J24" s="10">
        <f>J25+J26+J27</f>
        <v>0</v>
      </c>
      <c r="K24" s="10">
        <f>K25+K26+K27</f>
        <v>600</v>
      </c>
      <c r="L24" s="10">
        <f>L25+L26+L27</f>
        <v>329.3</v>
      </c>
      <c r="M24" s="10">
        <f>M25+M26+M27</f>
        <v>480</v>
      </c>
    </row>
    <row r="25" spans="1:13" ht="15.75">
      <c r="A25" s="49"/>
      <c r="B25" s="52"/>
      <c r="C25" s="2" t="s">
        <v>17</v>
      </c>
      <c r="D25" s="3">
        <f t="shared" si="0"/>
        <v>1627.7</v>
      </c>
      <c r="E25" s="3">
        <v>1139.4</v>
      </c>
      <c r="F25" s="3">
        <v>488.3</v>
      </c>
      <c r="G25" s="3"/>
      <c r="H25" s="70"/>
      <c r="I25" s="8">
        <f>J25+K25+L25+M25</f>
        <v>488.3</v>
      </c>
      <c r="K25" s="8">
        <v>200</v>
      </c>
      <c r="L25" s="8">
        <v>128.3</v>
      </c>
      <c r="M25" s="8">
        <v>160</v>
      </c>
    </row>
    <row r="26" spans="1:13" ht="15.75">
      <c r="A26" s="49"/>
      <c r="B26" s="52"/>
      <c r="C26" s="2" t="s">
        <v>18</v>
      </c>
      <c r="D26" s="3">
        <f t="shared" si="0"/>
        <v>1535</v>
      </c>
      <c r="E26" s="3">
        <v>1074.5</v>
      </c>
      <c r="F26" s="3">
        <v>460.5</v>
      </c>
      <c r="G26" s="3"/>
      <c r="H26" s="70"/>
      <c r="I26" s="8">
        <f>J26+K26+L26+M26</f>
        <v>460.5</v>
      </c>
      <c r="K26" s="8">
        <v>200</v>
      </c>
      <c r="L26" s="8">
        <v>100.5</v>
      </c>
      <c r="M26" s="8">
        <v>160</v>
      </c>
    </row>
    <row r="27" spans="1:13" ht="15.75">
      <c r="A27" s="50"/>
      <c r="B27" s="53"/>
      <c r="C27" s="2" t="s">
        <v>19</v>
      </c>
      <c r="D27" s="3">
        <f t="shared" si="0"/>
        <v>1535</v>
      </c>
      <c r="E27" s="3">
        <v>1074.5</v>
      </c>
      <c r="F27" s="3">
        <v>460.5</v>
      </c>
      <c r="G27" s="3"/>
      <c r="H27" s="71"/>
      <c r="I27" s="8">
        <f>J27+K27+L27+M27</f>
        <v>460.5</v>
      </c>
      <c r="K27" s="8">
        <v>200</v>
      </c>
      <c r="L27" s="8">
        <v>100.5</v>
      </c>
      <c r="M27" s="8">
        <v>160</v>
      </c>
    </row>
    <row r="28" spans="1:13" ht="30">
      <c r="A28" s="48" t="s">
        <v>16</v>
      </c>
      <c r="B28" s="51" t="s">
        <v>45</v>
      </c>
      <c r="C28" s="2" t="s">
        <v>20</v>
      </c>
      <c r="D28" s="4">
        <f t="shared" si="0"/>
        <v>8922.2</v>
      </c>
      <c r="E28" s="4">
        <f>E29+E30+E31</f>
        <v>0</v>
      </c>
      <c r="F28" s="4">
        <f>F29+F30+F31</f>
        <v>8922.2</v>
      </c>
      <c r="G28" s="4">
        <f>G29+G30+G31</f>
        <v>0</v>
      </c>
      <c r="H28" s="69" t="s">
        <v>38</v>
      </c>
      <c r="I28" s="10">
        <f>I29+I30+I31</f>
        <v>8922.2</v>
      </c>
      <c r="J28" s="10">
        <f>J29+J30+J31</f>
        <v>570</v>
      </c>
      <c r="K28" s="10">
        <f>K29+K30+K31</f>
        <v>6838.299999999999</v>
      </c>
      <c r="L28" s="10">
        <f>L29+L30+L31</f>
        <v>313.9</v>
      </c>
      <c r="M28" s="10">
        <f>M29+M30+M31</f>
        <v>1200</v>
      </c>
    </row>
    <row r="29" spans="1:13" ht="15.75">
      <c r="A29" s="49"/>
      <c r="B29" s="52"/>
      <c r="C29" s="2" t="s">
        <v>17</v>
      </c>
      <c r="D29" s="3">
        <f t="shared" si="0"/>
        <v>2106.8</v>
      </c>
      <c r="E29" s="3"/>
      <c r="F29" s="3">
        <v>2106.8</v>
      </c>
      <c r="G29" s="3"/>
      <c r="H29" s="70"/>
      <c r="I29" s="8">
        <f>J29+K29+L29+M29</f>
        <v>2106.8</v>
      </c>
      <c r="J29" s="8">
        <f>180+10</f>
        <v>190</v>
      </c>
      <c r="K29" s="8">
        <f>1366.6+30</f>
        <v>1396.6</v>
      </c>
      <c r="L29" s="8">
        <f>100.2+20</f>
        <v>120.2</v>
      </c>
      <c r="M29" s="8">
        <f>200+200</f>
        <v>400</v>
      </c>
    </row>
    <row r="30" spans="1:13" ht="15.75">
      <c r="A30" s="49"/>
      <c r="B30" s="52"/>
      <c r="C30" s="2" t="s">
        <v>18</v>
      </c>
      <c r="D30" s="3">
        <f t="shared" si="0"/>
        <v>3603</v>
      </c>
      <c r="E30" s="3"/>
      <c r="F30" s="3">
        <v>3603</v>
      </c>
      <c r="G30" s="3"/>
      <c r="H30" s="70"/>
      <c r="I30" s="9">
        <f>J30+K30+L30+M30</f>
        <v>3603</v>
      </c>
      <c r="J30" s="8">
        <f>180+10</f>
        <v>190</v>
      </c>
      <c r="K30" s="8">
        <f>2881.7+30</f>
        <v>2911.7</v>
      </c>
      <c r="L30" s="8">
        <f>81.3+20</f>
        <v>101.3</v>
      </c>
      <c r="M30" s="8">
        <f>200+200</f>
        <v>400</v>
      </c>
    </row>
    <row r="31" spans="1:13" ht="15.75">
      <c r="A31" s="50"/>
      <c r="B31" s="53"/>
      <c r="C31" s="2" t="s">
        <v>19</v>
      </c>
      <c r="D31" s="3">
        <f t="shared" si="0"/>
        <v>3212.4</v>
      </c>
      <c r="E31" s="3"/>
      <c r="F31" s="3">
        <v>3212.4</v>
      </c>
      <c r="G31" s="3"/>
      <c r="H31" s="71"/>
      <c r="I31" s="8">
        <f>J31+K31+L31+M31</f>
        <v>3212.4</v>
      </c>
      <c r="J31" s="8">
        <f>180+10</f>
        <v>190</v>
      </c>
      <c r="K31" s="8">
        <f>2500+30</f>
        <v>2530</v>
      </c>
      <c r="L31" s="8">
        <f>72.4+20</f>
        <v>92.4</v>
      </c>
      <c r="M31" s="8">
        <f>200+200</f>
        <v>400</v>
      </c>
    </row>
    <row r="32" spans="1:13" ht="30">
      <c r="A32" s="48" t="s">
        <v>21</v>
      </c>
      <c r="B32" s="51" t="s">
        <v>22</v>
      </c>
      <c r="C32" s="2" t="s">
        <v>20</v>
      </c>
      <c r="D32" s="5">
        <f t="shared" si="0"/>
        <v>315</v>
      </c>
      <c r="E32" s="5">
        <f>E33+E34+E35</f>
        <v>0</v>
      </c>
      <c r="F32" s="5">
        <f>F33+F34+F35</f>
        <v>315</v>
      </c>
      <c r="G32" s="5">
        <f>G33+G34+G35</f>
        <v>0</v>
      </c>
      <c r="H32" s="51"/>
      <c r="I32" s="10">
        <f>I33+I34+I35</f>
        <v>315</v>
      </c>
      <c r="J32" s="10">
        <f>J33+J34+J35</f>
        <v>45</v>
      </c>
      <c r="K32" s="10">
        <f>K33+K34+K35</f>
        <v>120</v>
      </c>
      <c r="L32" s="10">
        <f>L33+L34+L35</f>
        <v>60</v>
      </c>
      <c r="M32" s="10">
        <f>M33+M34+M35</f>
        <v>90</v>
      </c>
    </row>
    <row r="33" spans="1:13" ht="15.75">
      <c r="A33" s="49"/>
      <c r="B33" s="52"/>
      <c r="C33" s="2" t="s">
        <v>17</v>
      </c>
      <c r="D33" s="3">
        <f t="shared" si="0"/>
        <v>105</v>
      </c>
      <c r="E33" s="7">
        <f aca="true" t="shared" si="3" ref="E33:G35">E37+E41</f>
        <v>0</v>
      </c>
      <c r="F33" s="3">
        <f t="shared" si="3"/>
        <v>105</v>
      </c>
      <c r="G33" s="7">
        <f t="shared" si="3"/>
        <v>0</v>
      </c>
      <c r="H33" s="52"/>
      <c r="I33" s="8">
        <f>J33+K33+L33+M33</f>
        <v>105</v>
      </c>
      <c r="J33" s="8">
        <f>J37+J41</f>
        <v>15</v>
      </c>
      <c r="K33" s="8">
        <f>K37+K41</f>
        <v>40</v>
      </c>
      <c r="L33" s="8">
        <f>L37+L41</f>
        <v>20</v>
      </c>
      <c r="M33" s="8">
        <f>M37+M41</f>
        <v>30</v>
      </c>
    </row>
    <row r="34" spans="1:13" ht="15.75">
      <c r="A34" s="49"/>
      <c r="B34" s="52"/>
      <c r="C34" s="2" t="s">
        <v>18</v>
      </c>
      <c r="D34" s="3">
        <f t="shared" si="0"/>
        <v>105</v>
      </c>
      <c r="E34" s="7">
        <f t="shared" si="3"/>
        <v>0</v>
      </c>
      <c r="F34" s="3">
        <f t="shared" si="3"/>
        <v>105</v>
      </c>
      <c r="G34" s="7">
        <f t="shared" si="3"/>
        <v>0</v>
      </c>
      <c r="H34" s="52"/>
      <c r="I34" s="9">
        <f>J34+K34+L34+M34</f>
        <v>105</v>
      </c>
      <c r="J34" s="8">
        <f aca="true" t="shared" si="4" ref="J34:M35">J38+J42</f>
        <v>15</v>
      </c>
      <c r="K34" s="8">
        <f t="shared" si="4"/>
        <v>40</v>
      </c>
      <c r="L34" s="8">
        <f t="shared" si="4"/>
        <v>20</v>
      </c>
      <c r="M34" s="8">
        <f t="shared" si="4"/>
        <v>30</v>
      </c>
    </row>
    <row r="35" spans="1:13" ht="15.75">
      <c r="A35" s="50"/>
      <c r="B35" s="53"/>
      <c r="C35" s="2" t="s">
        <v>19</v>
      </c>
      <c r="D35" s="3">
        <f t="shared" si="0"/>
        <v>105</v>
      </c>
      <c r="E35" s="7">
        <f t="shared" si="3"/>
        <v>0</v>
      </c>
      <c r="F35" s="3">
        <f t="shared" si="3"/>
        <v>105</v>
      </c>
      <c r="G35" s="7">
        <f t="shared" si="3"/>
        <v>0</v>
      </c>
      <c r="H35" s="53"/>
      <c r="I35" s="8">
        <f>J35+K35+L35+M35</f>
        <v>105</v>
      </c>
      <c r="J35" s="8">
        <f t="shared" si="4"/>
        <v>15</v>
      </c>
      <c r="K35" s="8">
        <f t="shared" si="4"/>
        <v>40</v>
      </c>
      <c r="L35" s="8">
        <f t="shared" si="4"/>
        <v>20</v>
      </c>
      <c r="M35" s="8">
        <f t="shared" si="4"/>
        <v>30</v>
      </c>
    </row>
    <row r="36" spans="1:13" ht="30">
      <c r="A36" s="48" t="s">
        <v>23</v>
      </c>
      <c r="B36" s="51" t="s">
        <v>25</v>
      </c>
      <c r="C36" s="2" t="s">
        <v>20</v>
      </c>
      <c r="D36" s="4">
        <f t="shared" si="0"/>
        <v>15</v>
      </c>
      <c r="E36" s="4">
        <f>E37+E38+E39</f>
        <v>0</v>
      </c>
      <c r="F36" s="4">
        <f>F37+F38+F39</f>
        <v>15</v>
      </c>
      <c r="G36" s="4">
        <f>G37+G38+G39</f>
        <v>0</v>
      </c>
      <c r="H36" s="51" t="s">
        <v>13</v>
      </c>
      <c r="I36" s="10">
        <f>I37+I38+I39</f>
        <v>15</v>
      </c>
      <c r="J36" s="10">
        <f>J37+J38+J39</f>
        <v>15</v>
      </c>
      <c r="K36" s="10">
        <f>K37+K38+K39</f>
        <v>0</v>
      </c>
      <c r="L36" s="10">
        <f>L37+L38+L39</f>
        <v>0</v>
      </c>
      <c r="M36" s="10">
        <f>M37+M38+M39</f>
        <v>0</v>
      </c>
    </row>
    <row r="37" spans="1:10" ht="15.75">
      <c r="A37" s="49"/>
      <c r="B37" s="52"/>
      <c r="C37" s="2" t="s">
        <v>17</v>
      </c>
      <c r="D37" s="3">
        <f t="shared" si="0"/>
        <v>5</v>
      </c>
      <c r="E37" s="3"/>
      <c r="F37" s="3">
        <v>5</v>
      </c>
      <c r="G37" s="3"/>
      <c r="H37" s="52"/>
      <c r="I37" s="8">
        <f>J37+K37+L37+M37</f>
        <v>5</v>
      </c>
      <c r="J37" s="8">
        <v>5</v>
      </c>
    </row>
    <row r="38" spans="1:10" ht="15.75">
      <c r="A38" s="49"/>
      <c r="B38" s="52"/>
      <c r="C38" s="2" t="s">
        <v>18</v>
      </c>
      <c r="D38" s="3">
        <f t="shared" si="0"/>
        <v>5</v>
      </c>
      <c r="E38" s="3"/>
      <c r="F38" s="3">
        <v>5</v>
      </c>
      <c r="G38" s="3"/>
      <c r="H38" s="52"/>
      <c r="I38" s="9">
        <f>J38+K38+L38+M38</f>
        <v>5</v>
      </c>
      <c r="J38" s="8">
        <v>5</v>
      </c>
    </row>
    <row r="39" spans="1:10" ht="15.75">
      <c r="A39" s="50"/>
      <c r="B39" s="53"/>
      <c r="C39" s="2" t="s">
        <v>19</v>
      </c>
      <c r="D39" s="3">
        <f t="shared" si="0"/>
        <v>5</v>
      </c>
      <c r="E39" s="3"/>
      <c r="F39" s="3">
        <v>5</v>
      </c>
      <c r="G39" s="3"/>
      <c r="H39" s="53"/>
      <c r="I39" s="8">
        <f>J39+K39+L39+M39</f>
        <v>5</v>
      </c>
      <c r="J39" s="8">
        <v>5</v>
      </c>
    </row>
    <row r="40" spans="1:13" ht="30">
      <c r="A40" s="48" t="s">
        <v>24</v>
      </c>
      <c r="B40" s="51" t="s">
        <v>26</v>
      </c>
      <c r="C40" s="2" t="s">
        <v>20</v>
      </c>
      <c r="D40" s="4">
        <f t="shared" si="0"/>
        <v>300</v>
      </c>
      <c r="E40" s="4">
        <f>E41+E42+E43</f>
        <v>0</v>
      </c>
      <c r="F40" s="4">
        <f>F41+F42+F43</f>
        <v>300</v>
      </c>
      <c r="G40" s="4">
        <f>G41+G42+G43</f>
        <v>0</v>
      </c>
      <c r="H40" s="69" t="s">
        <v>38</v>
      </c>
      <c r="I40" s="10">
        <f>I41+I42+I43</f>
        <v>300</v>
      </c>
      <c r="J40" s="10">
        <f>J41+J42+J43</f>
        <v>30</v>
      </c>
      <c r="K40" s="10">
        <f>K41+K42+K43</f>
        <v>120</v>
      </c>
      <c r="L40" s="10">
        <f>L41+L42+L43</f>
        <v>60</v>
      </c>
      <c r="M40" s="10">
        <f>M41+M42+M43</f>
        <v>90</v>
      </c>
    </row>
    <row r="41" spans="1:13" ht="15.75">
      <c r="A41" s="49"/>
      <c r="B41" s="52"/>
      <c r="C41" s="2" t="s">
        <v>17</v>
      </c>
      <c r="D41" s="3">
        <f t="shared" si="0"/>
        <v>100</v>
      </c>
      <c r="E41" s="3"/>
      <c r="F41" s="3">
        <v>100</v>
      </c>
      <c r="G41" s="3"/>
      <c r="H41" s="70"/>
      <c r="I41" s="8">
        <f>J41+K41+L41+M41</f>
        <v>100</v>
      </c>
      <c r="J41" s="8">
        <v>10</v>
      </c>
      <c r="K41" s="8">
        <v>40</v>
      </c>
      <c r="L41" s="8">
        <v>20</v>
      </c>
      <c r="M41" s="8">
        <v>30</v>
      </c>
    </row>
    <row r="42" spans="1:13" ht="15.75">
      <c r="A42" s="49"/>
      <c r="B42" s="52"/>
      <c r="C42" s="2" t="s">
        <v>18</v>
      </c>
      <c r="D42" s="3">
        <f t="shared" si="0"/>
        <v>100</v>
      </c>
      <c r="E42" s="3"/>
      <c r="F42" s="3">
        <v>100</v>
      </c>
      <c r="G42" s="3"/>
      <c r="H42" s="70"/>
      <c r="I42" s="9">
        <f>J42+K42+L42+M42</f>
        <v>100</v>
      </c>
      <c r="J42" s="8">
        <v>10</v>
      </c>
      <c r="K42" s="8">
        <v>40</v>
      </c>
      <c r="L42" s="8">
        <v>20</v>
      </c>
      <c r="M42" s="8">
        <v>30</v>
      </c>
    </row>
    <row r="43" spans="1:13" ht="15.75">
      <c r="A43" s="50"/>
      <c r="B43" s="53"/>
      <c r="C43" s="2" t="s">
        <v>19</v>
      </c>
      <c r="D43" s="3">
        <f t="shared" si="0"/>
        <v>100</v>
      </c>
      <c r="E43" s="3"/>
      <c r="F43" s="3">
        <v>100</v>
      </c>
      <c r="G43" s="3"/>
      <c r="H43" s="71"/>
      <c r="I43" s="8">
        <f>J43+K43+L43+M43</f>
        <v>100</v>
      </c>
      <c r="J43" s="8">
        <v>10</v>
      </c>
      <c r="K43" s="8">
        <v>40</v>
      </c>
      <c r="L43" s="8">
        <v>20</v>
      </c>
      <c r="M43" s="8">
        <v>30</v>
      </c>
    </row>
    <row r="44" spans="1:13" ht="30">
      <c r="A44" s="48" t="s">
        <v>27</v>
      </c>
      <c r="B44" s="51" t="s">
        <v>28</v>
      </c>
      <c r="C44" s="2" t="s">
        <v>20</v>
      </c>
      <c r="D44" s="5">
        <f t="shared" si="0"/>
        <v>22500</v>
      </c>
      <c r="E44" s="5">
        <f>E45+E46+E47</f>
        <v>15750</v>
      </c>
      <c r="F44" s="5">
        <f>F45+F46+F47</f>
        <v>6750</v>
      </c>
      <c r="G44" s="5">
        <f>G45+G46+G47</f>
        <v>0</v>
      </c>
      <c r="H44" s="51" t="s">
        <v>30</v>
      </c>
      <c r="I44" s="10">
        <f>I45+I46+I47</f>
        <v>6750</v>
      </c>
      <c r="J44" s="10">
        <f>J45+J46+J47</f>
        <v>0</v>
      </c>
      <c r="K44" s="10">
        <f>K45+K46+K47</f>
        <v>6750</v>
      </c>
      <c r="L44" s="10">
        <f>L45+L46+L47</f>
        <v>0</v>
      </c>
      <c r="M44" s="10">
        <f>M45+M46+M47</f>
        <v>0</v>
      </c>
    </row>
    <row r="45" spans="1:11" ht="15.75">
      <c r="A45" s="49"/>
      <c r="B45" s="52"/>
      <c r="C45" s="2" t="s">
        <v>17</v>
      </c>
      <c r="D45" s="3">
        <f t="shared" si="0"/>
        <v>7500</v>
      </c>
      <c r="E45" s="3">
        <v>5250</v>
      </c>
      <c r="F45" s="3">
        <v>2250</v>
      </c>
      <c r="G45" s="3"/>
      <c r="H45" s="52"/>
      <c r="I45" s="8">
        <f>J45+K45+L45+M45</f>
        <v>2250</v>
      </c>
      <c r="K45" s="8">
        <v>2250</v>
      </c>
    </row>
    <row r="46" spans="1:11" ht="15.75">
      <c r="A46" s="49"/>
      <c r="B46" s="52"/>
      <c r="C46" s="2" t="s">
        <v>18</v>
      </c>
      <c r="D46" s="3">
        <f t="shared" si="0"/>
        <v>7500</v>
      </c>
      <c r="E46" s="3">
        <v>5250</v>
      </c>
      <c r="F46" s="3">
        <v>2250</v>
      </c>
      <c r="G46" s="3"/>
      <c r="H46" s="52"/>
      <c r="I46" s="18">
        <f>J46+K46+L46+M46</f>
        <v>2250</v>
      </c>
      <c r="K46" s="8">
        <v>2250</v>
      </c>
    </row>
    <row r="47" spans="1:11" ht="15.75">
      <c r="A47" s="50"/>
      <c r="B47" s="53"/>
      <c r="C47" s="2" t="s">
        <v>19</v>
      </c>
      <c r="D47" s="3">
        <f t="shared" si="0"/>
        <v>7500</v>
      </c>
      <c r="E47" s="3">
        <v>5250</v>
      </c>
      <c r="F47" s="3">
        <v>2250</v>
      </c>
      <c r="G47" s="3"/>
      <c r="H47" s="53"/>
      <c r="I47" s="8">
        <f>J47+K47+L47+M47</f>
        <v>2250</v>
      </c>
      <c r="K47" s="8">
        <v>2250</v>
      </c>
    </row>
    <row r="48" spans="1:13" ht="30">
      <c r="A48" s="48"/>
      <c r="B48" s="55" t="s">
        <v>29</v>
      </c>
      <c r="C48" s="2" t="s">
        <v>20</v>
      </c>
      <c r="D48" s="12">
        <f>E48+F48+G48</f>
        <v>36779.9</v>
      </c>
      <c r="E48" s="12">
        <f>E49+E50+E51</f>
        <v>19341.4</v>
      </c>
      <c r="F48" s="12">
        <f>F49+F50+F51</f>
        <v>17438.5</v>
      </c>
      <c r="G48" s="12">
        <f>G49+G50+G51</f>
        <v>0</v>
      </c>
      <c r="H48" s="51"/>
      <c r="I48" s="10">
        <f>I49+I50+I51</f>
        <v>17438.5</v>
      </c>
      <c r="J48" s="10">
        <f>J49+J50+J51</f>
        <v>630</v>
      </c>
      <c r="K48" s="10">
        <f>K49+K50+K51</f>
        <v>14308.3</v>
      </c>
      <c r="L48" s="10">
        <f>L49+L50+L51</f>
        <v>703.2</v>
      </c>
      <c r="M48" s="10">
        <f>M49+M50+M51</f>
        <v>1797</v>
      </c>
    </row>
    <row r="49" spans="1:14" ht="15.75">
      <c r="A49" s="49"/>
      <c r="B49" s="56"/>
      <c r="C49" s="2" t="s">
        <v>17</v>
      </c>
      <c r="D49" s="13">
        <f t="shared" si="0"/>
        <v>11454.5</v>
      </c>
      <c r="E49" s="13">
        <f aca="true" t="shared" si="5" ref="E49:G51">E45+E33+E21+E17+E13</f>
        <v>6490.4</v>
      </c>
      <c r="F49" s="13">
        <f t="shared" si="5"/>
        <v>4964.1</v>
      </c>
      <c r="G49" s="13">
        <f t="shared" si="5"/>
        <v>0</v>
      </c>
      <c r="H49" s="52"/>
      <c r="I49" s="8">
        <f>J49+K49+L49+M49</f>
        <v>4964.1</v>
      </c>
      <c r="J49" s="8">
        <f aca="true" t="shared" si="6" ref="J49:M51">J13+J17+J21+J33+J45</f>
        <v>210</v>
      </c>
      <c r="K49" s="8">
        <f t="shared" si="6"/>
        <v>3886.6</v>
      </c>
      <c r="L49" s="8">
        <f t="shared" si="6"/>
        <v>268.5</v>
      </c>
      <c r="M49" s="8">
        <f t="shared" si="6"/>
        <v>599</v>
      </c>
      <c r="N49" s="15">
        <f>F49-I49</f>
        <v>0</v>
      </c>
    </row>
    <row r="50" spans="1:14" ht="15.75">
      <c r="A50" s="49"/>
      <c r="B50" s="56"/>
      <c r="C50" s="2" t="s">
        <v>18</v>
      </c>
      <c r="D50" s="13">
        <f t="shared" si="0"/>
        <v>12858</v>
      </c>
      <c r="E50" s="13">
        <f t="shared" si="5"/>
        <v>6425.5</v>
      </c>
      <c r="F50" s="13">
        <f t="shared" si="5"/>
        <v>6432.5</v>
      </c>
      <c r="G50" s="13">
        <f t="shared" si="5"/>
        <v>0</v>
      </c>
      <c r="H50" s="52"/>
      <c r="I50" s="9">
        <f>J50+K50+L50+M50</f>
        <v>6432.5</v>
      </c>
      <c r="J50" s="8">
        <f t="shared" si="6"/>
        <v>210</v>
      </c>
      <c r="K50" s="8">
        <f t="shared" si="6"/>
        <v>5401.7</v>
      </c>
      <c r="L50" s="8">
        <f t="shared" si="6"/>
        <v>221.8</v>
      </c>
      <c r="M50" s="8">
        <f t="shared" si="6"/>
        <v>599</v>
      </c>
      <c r="N50" s="15">
        <f>F50-I50</f>
        <v>0</v>
      </c>
    </row>
    <row r="51" spans="1:14" ht="15.75">
      <c r="A51" s="50"/>
      <c r="B51" s="57"/>
      <c r="C51" s="2" t="s">
        <v>19</v>
      </c>
      <c r="D51" s="13">
        <f t="shared" si="0"/>
        <v>12467.4</v>
      </c>
      <c r="E51" s="13">
        <f t="shared" si="5"/>
        <v>6425.5</v>
      </c>
      <c r="F51" s="13">
        <f t="shared" si="5"/>
        <v>6041.9</v>
      </c>
      <c r="G51" s="13">
        <f t="shared" si="5"/>
        <v>0</v>
      </c>
      <c r="H51" s="53"/>
      <c r="I51" s="8">
        <f>J51+K51+L51+M51</f>
        <v>6041.9</v>
      </c>
      <c r="J51" s="8">
        <f t="shared" si="6"/>
        <v>210</v>
      </c>
      <c r="K51" s="8">
        <f t="shared" si="6"/>
        <v>5020</v>
      </c>
      <c r="L51" s="8">
        <f t="shared" si="6"/>
        <v>212.9</v>
      </c>
      <c r="M51" s="8">
        <f t="shared" si="6"/>
        <v>599</v>
      </c>
      <c r="N51" s="15">
        <f>F51-I51</f>
        <v>0</v>
      </c>
    </row>
    <row r="52" spans="1:8" ht="15.75">
      <c r="A52" s="11"/>
      <c r="B52" s="11" t="s">
        <v>31</v>
      </c>
      <c r="C52" s="11"/>
      <c r="D52" s="11"/>
      <c r="E52" s="11"/>
      <c r="F52" s="14">
        <f>F53+F57+F61+F65</f>
        <v>17438.5</v>
      </c>
      <c r="G52" s="11"/>
      <c r="H52" s="11"/>
    </row>
    <row r="53" spans="1:8" ht="30">
      <c r="A53" s="64">
        <v>6</v>
      </c>
      <c r="B53" s="64" t="s">
        <v>13</v>
      </c>
      <c r="C53" s="2" t="s">
        <v>20</v>
      </c>
      <c r="D53" s="4">
        <f aca="true" t="shared" si="7" ref="D53:D68">E53+F53+G53</f>
        <v>630</v>
      </c>
      <c r="E53" s="4">
        <f>E54+E55+E56</f>
        <v>0</v>
      </c>
      <c r="F53" s="4">
        <f>F54+F55+F56</f>
        <v>630</v>
      </c>
      <c r="G53" s="4">
        <f>G54+G55+G56</f>
        <v>0</v>
      </c>
      <c r="H53" s="64"/>
    </row>
    <row r="54" spans="1:8" ht="15.75">
      <c r="A54" s="65"/>
      <c r="B54" s="65"/>
      <c r="C54" s="2" t="s">
        <v>17</v>
      </c>
      <c r="D54" s="3">
        <f t="shared" si="7"/>
        <v>210</v>
      </c>
      <c r="E54" s="3"/>
      <c r="F54" s="3">
        <f>J13+J17+J21+J33+J45</f>
        <v>210</v>
      </c>
      <c r="G54" s="3"/>
      <c r="H54" s="65"/>
    </row>
    <row r="55" spans="1:8" ht="15.75">
      <c r="A55" s="65"/>
      <c r="B55" s="65"/>
      <c r="C55" s="2" t="s">
        <v>18</v>
      </c>
      <c r="D55" s="3">
        <f t="shared" si="7"/>
        <v>210</v>
      </c>
      <c r="E55" s="3"/>
      <c r="F55" s="3">
        <f>J14+J18+J22+J34+J46</f>
        <v>210</v>
      </c>
      <c r="G55" s="3"/>
      <c r="H55" s="65"/>
    </row>
    <row r="56" spans="1:8" ht="15.75">
      <c r="A56" s="66"/>
      <c r="B56" s="66"/>
      <c r="C56" s="2" t="s">
        <v>19</v>
      </c>
      <c r="D56" s="3">
        <f t="shared" si="7"/>
        <v>210</v>
      </c>
      <c r="E56" s="3"/>
      <c r="F56" s="3">
        <f>J15+J19+J23+J35+J47</f>
        <v>210</v>
      </c>
      <c r="G56" s="3"/>
      <c r="H56" s="66"/>
    </row>
    <row r="57" spans="1:8" ht="30">
      <c r="A57" s="64">
        <v>7</v>
      </c>
      <c r="B57" s="64" t="s">
        <v>30</v>
      </c>
      <c r="C57" s="2" t="s">
        <v>20</v>
      </c>
      <c r="D57" s="4">
        <f t="shared" si="7"/>
        <v>14308.3</v>
      </c>
      <c r="E57" s="4">
        <f>E58+E59+E60</f>
        <v>0</v>
      </c>
      <c r="F57" s="4">
        <f>F58+F59+F60</f>
        <v>14308.3</v>
      </c>
      <c r="G57" s="4">
        <f>G58+G59+G60</f>
        <v>0</v>
      </c>
      <c r="H57" s="64"/>
    </row>
    <row r="58" spans="1:8" ht="15.75">
      <c r="A58" s="65"/>
      <c r="B58" s="65"/>
      <c r="C58" s="2" t="s">
        <v>17</v>
      </c>
      <c r="D58" s="3">
        <f t="shared" si="7"/>
        <v>3886.6</v>
      </c>
      <c r="E58" s="3"/>
      <c r="F58" s="3">
        <f>K13+K17+K21+K33+K45</f>
        <v>3886.6</v>
      </c>
      <c r="G58" s="3"/>
      <c r="H58" s="65"/>
    </row>
    <row r="59" spans="1:8" ht="15.75">
      <c r="A59" s="65"/>
      <c r="B59" s="65"/>
      <c r="C59" s="2" t="s">
        <v>18</v>
      </c>
      <c r="D59" s="3">
        <f t="shared" si="7"/>
        <v>5401.7</v>
      </c>
      <c r="E59" s="3"/>
      <c r="F59" s="3">
        <f>K14+K18+K22+K34+K46</f>
        <v>5401.7</v>
      </c>
      <c r="G59" s="3"/>
      <c r="H59" s="65"/>
    </row>
    <row r="60" spans="1:8" ht="15.75">
      <c r="A60" s="66"/>
      <c r="B60" s="66"/>
      <c r="C60" s="2" t="s">
        <v>19</v>
      </c>
      <c r="D60" s="3">
        <f t="shared" si="7"/>
        <v>5020</v>
      </c>
      <c r="E60" s="3"/>
      <c r="F60" s="3">
        <f>K15+K19+K23+K35+K47</f>
        <v>5020</v>
      </c>
      <c r="G60" s="3"/>
      <c r="H60" s="66"/>
    </row>
    <row r="61" spans="1:8" ht="30">
      <c r="A61" s="64">
        <v>8</v>
      </c>
      <c r="B61" s="64" t="s">
        <v>36</v>
      </c>
      <c r="C61" s="2" t="s">
        <v>20</v>
      </c>
      <c r="D61" s="4">
        <f t="shared" si="7"/>
        <v>703.2</v>
      </c>
      <c r="E61" s="4">
        <f>E62+E63+E64</f>
        <v>0</v>
      </c>
      <c r="F61" s="4">
        <f>F62+F63+F64</f>
        <v>703.2</v>
      </c>
      <c r="G61" s="4">
        <f>G62+G63+G64</f>
        <v>0</v>
      </c>
      <c r="H61" s="64"/>
    </row>
    <row r="62" spans="1:8" ht="15.75">
      <c r="A62" s="65"/>
      <c r="B62" s="65"/>
      <c r="C62" s="2" t="s">
        <v>17</v>
      </c>
      <c r="D62" s="3">
        <f t="shared" si="7"/>
        <v>268.5</v>
      </c>
      <c r="E62" s="3"/>
      <c r="F62" s="3">
        <f>L13+L17+L21+L33+L45</f>
        <v>268.5</v>
      </c>
      <c r="G62" s="3"/>
      <c r="H62" s="65"/>
    </row>
    <row r="63" spans="1:8" ht="15.75">
      <c r="A63" s="65"/>
      <c r="B63" s="65"/>
      <c r="C63" s="2" t="s">
        <v>18</v>
      </c>
      <c r="D63" s="3">
        <f t="shared" si="7"/>
        <v>221.8</v>
      </c>
      <c r="E63" s="3"/>
      <c r="F63" s="3">
        <f>L14+L18+L22+L34+L46</f>
        <v>221.8</v>
      </c>
      <c r="G63" s="3"/>
      <c r="H63" s="65"/>
    </row>
    <row r="64" spans="1:8" ht="15.75">
      <c r="A64" s="66"/>
      <c r="B64" s="66"/>
      <c r="C64" s="2" t="s">
        <v>19</v>
      </c>
      <c r="D64" s="3">
        <f t="shared" si="7"/>
        <v>212.9</v>
      </c>
      <c r="E64" s="3"/>
      <c r="F64" s="3">
        <f>L15+L19+L23+L35+L47</f>
        <v>212.9</v>
      </c>
      <c r="G64" s="3"/>
      <c r="H64" s="66"/>
    </row>
    <row r="65" spans="1:8" ht="30">
      <c r="A65" s="64">
        <v>9</v>
      </c>
      <c r="B65" s="64" t="s">
        <v>12</v>
      </c>
      <c r="C65" s="2" t="s">
        <v>20</v>
      </c>
      <c r="D65" s="4">
        <f t="shared" si="7"/>
        <v>1797</v>
      </c>
      <c r="E65" s="4">
        <f>E66+E67+E68</f>
        <v>0</v>
      </c>
      <c r="F65" s="4">
        <f>F66+F67+F68</f>
        <v>1797</v>
      </c>
      <c r="G65" s="4">
        <f>G66+G67+G68</f>
        <v>0</v>
      </c>
      <c r="H65" s="64"/>
    </row>
    <row r="66" spans="1:8" ht="15.75">
      <c r="A66" s="65"/>
      <c r="B66" s="65"/>
      <c r="C66" s="2" t="s">
        <v>17</v>
      </c>
      <c r="D66" s="3">
        <f t="shared" si="7"/>
        <v>599</v>
      </c>
      <c r="E66" s="11"/>
      <c r="F66" s="3">
        <f>M13+M17+M21+M33+M45</f>
        <v>599</v>
      </c>
      <c r="G66" s="11"/>
      <c r="H66" s="65"/>
    </row>
    <row r="67" spans="1:8" ht="15.75">
      <c r="A67" s="65"/>
      <c r="B67" s="65"/>
      <c r="C67" s="2" t="s">
        <v>18</v>
      </c>
      <c r="D67" s="3">
        <f t="shared" si="7"/>
        <v>599</v>
      </c>
      <c r="E67" s="11"/>
      <c r="F67" s="3">
        <f>M14+M18+M22+M34+M46</f>
        <v>599</v>
      </c>
      <c r="G67" s="11"/>
      <c r="H67" s="65"/>
    </row>
    <row r="68" spans="1:8" ht="15.75">
      <c r="A68" s="66"/>
      <c r="B68" s="66"/>
      <c r="C68" s="2" t="s">
        <v>19</v>
      </c>
      <c r="D68" s="3">
        <f t="shared" si="7"/>
        <v>599</v>
      </c>
      <c r="E68" s="11"/>
      <c r="F68" s="3">
        <f>M15+M19+M23+M35+M47</f>
        <v>599</v>
      </c>
      <c r="G68" s="11"/>
      <c r="H68" s="66"/>
    </row>
    <row r="75" ht="15.75">
      <c r="F75" s="16">
        <f>F76+F77+F78</f>
        <v>15011.5</v>
      </c>
    </row>
    <row r="76" ht="15.75">
      <c r="F76" s="17">
        <f>F58+F62</f>
        <v>4155.1</v>
      </c>
    </row>
    <row r="77" ht="15.75">
      <c r="F77" s="17">
        <f>F59+F63</f>
        <v>5623.5</v>
      </c>
    </row>
    <row r="78" ht="15.75">
      <c r="F78" s="17">
        <f>F60+F64</f>
        <v>5232.9</v>
      </c>
    </row>
  </sheetData>
  <mergeCells count="53">
    <mergeCell ref="A5:H5"/>
    <mergeCell ref="H53:H56"/>
    <mergeCell ref="H57:H60"/>
    <mergeCell ref="H61:H64"/>
    <mergeCell ref="A53:A56"/>
    <mergeCell ref="B53:B56"/>
    <mergeCell ref="A57:A60"/>
    <mergeCell ref="B57:B60"/>
    <mergeCell ref="A9:A11"/>
    <mergeCell ref="B9:B11"/>
    <mergeCell ref="H65:H68"/>
    <mergeCell ref="A61:A64"/>
    <mergeCell ref="B61:B64"/>
    <mergeCell ref="A65:A68"/>
    <mergeCell ref="B65:B68"/>
    <mergeCell ref="H9:H11"/>
    <mergeCell ref="B12:B15"/>
    <mergeCell ref="A12:A15"/>
    <mergeCell ref="H12:H15"/>
    <mergeCell ref="E10:G10"/>
    <mergeCell ref="D10:D11"/>
    <mergeCell ref="D9:G9"/>
    <mergeCell ref="C9:C11"/>
    <mergeCell ref="H16:H19"/>
    <mergeCell ref="A24:A27"/>
    <mergeCell ref="A20:A23"/>
    <mergeCell ref="B20:B23"/>
    <mergeCell ref="B24:B27"/>
    <mergeCell ref="H20:H23"/>
    <mergeCell ref="H24:H27"/>
    <mergeCell ref="A28:A31"/>
    <mergeCell ref="B28:B31"/>
    <mergeCell ref="B16:B19"/>
    <mergeCell ref="A16:A19"/>
    <mergeCell ref="A48:A51"/>
    <mergeCell ref="B48:B51"/>
    <mergeCell ref="H48:H51"/>
    <mergeCell ref="A36:A39"/>
    <mergeCell ref="B36:B39"/>
    <mergeCell ref="H36:H39"/>
    <mergeCell ref="A40:A43"/>
    <mergeCell ref="B40:B43"/>
    <mergeCell ref="H40:H43"/>
    <mergeCell ref="G3:H3"/>
    <mergeCell ref="A6:H6"/>
    <mergeCell ref="A7:H7"/>
    <mergeCell ref="A44:A47"/>
    <mergeCell ref="B44:B47"/>
    <mergeCell ref="H44:H47"/>
    <mergeCell ref="H28:H31"/>
    <mergeCell ref="A32:A35"/>
    <mergeCell ref="B32:B35"/>
    <mergeCell ref="H32:H35"/>
  </mergeCells>
  <printOptions/>
  <pageMargins left="0.1968503937007874" right="0.1968503937007874" top="0.5905511811023623" bottom="0.1968503937007874" header="0.5118110236220472" footer="0.5118110236220472"/>
  <pageSetup orientation="landscape" paperSize="9" r:id="rId1"/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Вершинина</dc:creator>
  <cp:keywords/>
  <dc:description/>
  <cp:lastModifiedBy>Вершинина</cp:lastModifiedBy>
  <cp:lastPrinted>2014-10-27T08:04:51Z</cp:lastPrinted>
  <dcterms:created xsi:type="dcterms:W3CDTF">2013-10-11T07:54:57Z</dcterms:created>
  <dcterms:modified xsi:type="dcterms:W3CDTF">2014-10-27T08:06:04Z</dcterms:modified>
  <cp:category/>
  <cp:version/>
  <cp:contentType/>
  <cp:contentStatus/>
</cp:coreProperties>
</file>